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03" documentId="120_S{2AC9BD13-BADA-5192-A53E-5A8FF88502F6}" xr6:coauthVersionLast="47" xr6:coauthVersionMax="47" xr10:uidLastSave="{B020F2F3-BF06-4997-AE71-D6BCF495990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5" l="1"/>
  <c r="G37" i="5"/>
  <c r="I37" i="5"/>
  <c r="J37" i="5"/>
  <c r="L37"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8" i="5"/>
  <c r="G38" i="5"/>
  <c r="I38" i="5"/>
  <c r="J38" i="5"/>
  <c r="L38"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<sst xmlns="http://schemas.openxmlformats.org/spreadsheetml/2006/main" count="181552" uniqueCount="39154">
  <si>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</si>
  <si>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</si>
  <si>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</si>
  <si>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</si>
  <si>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</si>
  <si>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</si>
  <si>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</si>
  <si>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</si>
  <si>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</si>
  <si>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</si>
  <si>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</si>
  <si>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</si>
  <si>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</si>
  <si>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</si>
  <si>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</si>
  <si>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</si>
  <si>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</si>
  <si>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</si>
  <si>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</si>
  <si>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</si>
  <si>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</si>
  <si>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</si>
  <si>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</si>
  <si>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</si>
  <si>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</si>
  <si>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</si>
  <si>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</si>
  <si>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</si>
  <si>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</si>
  <si>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</si>
  <si>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</si>
  <si>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</si>
  <si>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</si>
  <si>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</si>
  <si>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</si>
  <si>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</si>
  <si>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</si>
  <si>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</si>
  <si>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</si>
  <si>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</si>
  <si>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</si>
  <si>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</si>
  <si>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</si>
  <si>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</si>
  <si>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</si>
  <si>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</si>
  <si>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</si>
  <si>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</si>
  <si>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</si>
  <si>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</si>
  <si>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</si>
  <si>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</si>
  <si>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</si>
  <si>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</si>
  <si>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</si>
  <si>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</si>
  <si>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</si>
  <si>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</si>
  <si>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</si>
  <si>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</si>
  <si>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</si>
  <si>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</si>
  <si>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</si>
  <si>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</si>
  <si>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</si>
  <si>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</si>
  <si>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</si>
  <si>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</si>
  <si>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</si>
  <si>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</si>
  <si>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</si>
  <si>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</si>
  <si>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</si>
  <si>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</si>
  <si>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</si>
  <si>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</si>
  <si>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</si>
  <si>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</si>
  <si>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</si>
  <si>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</si>
  <si>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</si>
  <si>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</si>
  <si>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</si>
  <si>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</si>
  <si>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</si>
  <si>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</si>
  <si>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</si>
  <si>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</si>
  <si>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</si>
  <si>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</si>
  <si>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</si>
  <si>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</si>
  <si>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</si>
  <si>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</si>
  <si>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</si>
  <si>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</si>
  <si>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</si>
  <si>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</si>
  <si>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</si>
  <si>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</si>
  <si>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</si>
  <si>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</si>
  <si>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</si>
  <si>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</si>
  <si>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</si>
  <si>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</si>
  <si>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</si>
  <si>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</si>
  <si>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</si>
  <si>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</si>
  <si>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</si>
  <si>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</si>
  <si>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</si>
  <si>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</si>
  <si>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</si>
  <si>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</si>
  <si>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</si>
  <si>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</si>
  <si>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</si>
  <si>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</si>
  <si>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</si>
  <si>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</si>
  <si>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</si>
  <si>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</si>
  <si>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</si>
  <si>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</si>
  <si>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</si>
  <si>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</si>
  <si>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</si>
  <si>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</si>
  <si>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</si>
  <si>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</si>
  <si>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</si>
  <si>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</si>
  <si>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</si>
  <si>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</si>
  <si>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</si>
  <si>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</si>
  <si>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</si>
  <si>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</si>
  <si>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</si>
  <si>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</si>
  <si>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</si>
  <si>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</si>
  <si>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</si>
  <si>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</si>
  <si>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</si>
  <si>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</si>
  <si>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</si>
  <si>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</si>
  <si>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</si>
  <si>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</si>
  <si>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</si>
  <si>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</si>
  <si>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</si>
  <si>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</si>
  <si>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</si>
  <si>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</si>
  <si>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</si>
  <si>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</si>
  <si>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</si>
  <si>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</si>
  <si>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</si>
  <si>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</si>
  <si>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</si>
  <si>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</si>
  <si>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</si>
  <si>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</si>
  <si>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</si>
  <si>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</si>
  <si>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</si>
  <si>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</si>
  <si>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</si>
  <si>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</si>
  <si>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</si>
  <si>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</si>
  <si>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</si>
  <si>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</si>
  <si>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</si>
  <si>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</si>
  <si>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</si>
  <si>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</si>
  <si>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</si>
  <si>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</si>
  <si>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</si>
  <si>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</si>
  <si>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</si>
  <si>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</si>
  <si>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</si>
  <si>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</si>
  <si>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</si>
  <si>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</si>
  <si>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</si>
  <si>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</si>
  <si>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</si>
  <si>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</si>
  <si>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</si>
  <si>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</si>
  <si>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</si>
  <si>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</si>
  <si>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</si>
  <si>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</si>
  <si>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</si>
  <si>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</si>
  <si>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</si>
  <si>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</si>
  <si>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</si>
  <si>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</si>
  <si>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</si>
  <si>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</si>
  <si>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</si>
  <si>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</si>
  <si>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</si>
  <si>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</si>
  <si>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</si>
  <si>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</si>
  <si>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</si>
  <si>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</si>
  <si>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</si>
  <si>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</si>
  <si>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</si>
  <si>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</si>
  <si>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</si>
  <si>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</si>
  <si>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</si>
  <si>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</si>
  <si>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</si>
  <si>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</si>
  <si>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</si>
  <si>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</si>
  <si>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</si>
  <si>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</si>
  <si>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</si>
  <si>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</si>
  <si>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</si>
  <si>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</si>
  <si>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</si>
  <si>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</si>
  <si>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</si>
  <si>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</si>
  <si>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</si>
  <si>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</si>
  <si>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</si>
  <si>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</si>
  <si>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</si>
  <si>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</si>
  <si>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</si>
  <si>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</si>
  <si>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</si>
  <si>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</si>
  <si>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</si>
  <si>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</si>
  <si>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</si>
  <si>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</si>
  <si>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</si>
  <si>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</si>
  <si>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</si>
  <si>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</si>
  <si>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</si>
  <si>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</si>
  <si>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</si>
  <si>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</si>
  <si>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</si>
  <si>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</si>
  <si>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</si>
  <si>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</si>
  <si>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</si>
  <si>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</si>
  <si>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</si>
  <si>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</si>
  <si>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</si>
  <si>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</si>
  <si>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</si>
  <si>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</si>
  <si>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</si>
  <si>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</si>
  <si>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</si>
  <si>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</si>
  <si>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</si>
  <si>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</si>
  <si>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</si>
  <si>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</si>
  <si>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</si>
  <si>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</si>
  <si>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</si>
  <si>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</si>
  <si>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</si>
  <si>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</si>
  <si>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</si>
  <si>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</si>
  <si>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</si>
  <si>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</si>
  <si>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</si>
  <si>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</si>
  <si>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</si>
  <si>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</si>
  <si>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</si>
  <si>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</si>
  <si>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</si>
  <si>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</si>
  <si>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</si>
  <si>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</si>
  <si>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</si>
  <si>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</si>
  <si>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</si>
  <si>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</si>
  <si>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</si>
  <si>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</si>
  <si>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</si>
  <si>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</si>
  <si>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</si>
  <si>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</si>
  <si>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</si>
  <si>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</si>
  <si>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</si>
  <si>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</si>
  <si>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</si>
  <si>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</si>
  <si>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</si>
  <si>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</si>
  <si>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</si>
  <si>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</si>
  <si>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</si>
  <si>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</si>
  <si>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</si>
  <si>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</si>
  <si>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</si>
  <si>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</si>
  <si>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</si>
  <si>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</si>
  <si>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</si>
  <si>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</si>
  <si>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</si>
  <si>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</si>
  <si>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</si>
  <si>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</si>
  <si>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</si>
  <si>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</si>
  <si>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</si>
  <si>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</si>
  <si>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</si>
  <si>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</si>
  <si>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</si>
  <si>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</si>
  <si>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</si>
  <si>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</si>
  <si>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</si>
  <si>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</si>
  <si>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</si>
  <si>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</si>
  <si>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</si>
  <si>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</si>
  <si>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</si>
  <si>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</si>
  <si>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</si>
  <si>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</si>
  <si>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</si>
  <si>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</si>
  <si>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</si>
  <si>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</si>
  <si>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</si>
  <si>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</si>
  <si>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</si>
  <si>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</si>
  <si>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</si>
  <si>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</si>
  <si>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</si>
  <si>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</si>
  <si>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</si>
  <si>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</si>
  <si>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</si>
  <si>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</si>
  <si>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</si>
  <si>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</si>
  <si>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</si>
  <si>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</si>
  <si>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</si>
  <si>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</si>
  <si>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</si>
  <si>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</si>
  <si>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</si>
  <si>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</si>
  <si>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</si>
  <si>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</si>
  <si>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</si>
  <si>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</si>
  <si>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</si>
  <si>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</si>
  <si>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</si>
  <si>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</si>
  <si>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</si>
  <si>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</si>
  <si>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</si>
  <si>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</si>
  <si>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</si>
  <si>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</si>
  <si>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</si>
  <si>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</si>
  <si>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</si>
  <si>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</si>
  <si>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</si>
  <si>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</si>
  <si>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</si>
  <si>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</si>
  <si>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</si>
  <si>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</si>
  <si>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</si>
  <si>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</si>
  <si>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</si>
  <si>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</si>
  <si>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</si>
  <si>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</si>
  <si>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</si>
  <si>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</si>
  <si>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</si>
  <si>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</si>
  <si>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</si>
  <si>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</si>
  <si>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</si>
  <si>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</si>
  <si>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</si>
  <si>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</si>
  <si>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</si>
  <si>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</si>
  <si>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</si>
  <si>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</si>
  <si>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</si>
  <si>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</si>
  <si>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</si>
  <si>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</si>
  <si>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</si>
  <si>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</si>
  <si>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</si>
  <si>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</si>
  <si>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</si>
  <si>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</si>
  <si>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</si>
  <si>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</si>
  <si>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</si>
  <si>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</si>
  <si>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</si>
  <si>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</si>
  <si>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</si>
  <si>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</si>
  <si>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</si>
  <si>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</si>
  <si>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</si>
  <si>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</si>
  <si>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</si>
  <si>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</si>
  <si>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</si>
  <si>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</si>
  <si>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</si>
  <si>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</si>
  <si>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</si>
  <si>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</si>
  <si>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</si>
  <si>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</si>
  <si>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</si>
  <si>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</si>
  <si>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</si>
  <si>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</si>
  <si>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</si>
  <si>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</si>
  <si>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</si>
  <si>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</si>
  <si>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</si>
  <si>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</si>
  <si>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</si>
  <si>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</si>
  <si>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</si>
  <si>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</si>
  <si>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</si>
  <si>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</si>
  <si>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</si>
  <si>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</si>
  <si>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</si>
  <si>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</si>
  <si>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</si>
  <si>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</si>
  <si>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</si>
  <si>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</si>
  <si>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</si>
  <si>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</si>
  <si>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</si>
  <si>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</si>
  <si>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</si>
  <si>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</si>
  <si>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</si>
  <si>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</si>
  <si>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</si>
  <si>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</si>
  <si>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</si>
  <si>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</si>
  <si>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</si>
  <si>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</si>
  <si>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</si>
  <si>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</si>
  <si>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</si>
  <si>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</si>
  <si>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</si>
  <si>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</si>
  <si>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</si>
  <si>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</si>
  <si>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</si>
  <si>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</si>
  <si>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</si>
  <si>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</si>
  <si>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</si>
  <si>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</si>
  <si>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</si>
  <si>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</si>
  <si>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</si>
  <si>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</si>
  <si>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</si>
  <si>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</si>
  <si>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</si>
  <si>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</si>
  <si>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</si>
  <si>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</si>
  <si>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</si>
  <si>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</si>
  <si>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</si>
  <si>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</si>
  <si>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</si>
  <si>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</si>
  <si>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</si>
  <si>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</si>
  <si>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</si>
  <si>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</si>
  <si>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</si>
  <si>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</si>
  <si>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</si>
  <si>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</si>
  <si>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</si>
  <si>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</si>
  <si>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</si>
  <si>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</si>
  <si>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</si>
  <si>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</si>
  <si>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</si>
  <si>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</si>
  <si>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</si>
  <si>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</si>
  <si>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</si>
  <si>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</si>
  <si>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</si>
  <si>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</si>
  <si>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</si>
  <si>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</si>
  <si>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</si>
  <si>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</si>
  <si>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</si>
  <si>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</si>
  <si>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</si>
  <si>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</si>
  <si>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</si>
  <si>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</si>
  <si>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</si>
  <si>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</si>
  <si>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</si>
  <si>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</si>
  <si>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</si>
  <si>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</si>
  <si>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</si>
  <si>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</si>
  <si>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</si>
  <si>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</si>
  <si>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</si>
  <si>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</si>
  <si>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</si>
  <si>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</si>
  <si>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</si>
  <si>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</si>
  <si>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</si>
  <si>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</si>
  <si>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</si>
  <si>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</si>
  <si>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</si>
  <si>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</si>
  <si>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</si>
  <si>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</si>
  <si>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</si>
  <si>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</si>
  <si>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</si>
  <si>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</si>
  <si>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</si>
  <si>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</si>
  <si>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</si>
  <si>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</si>
  <si>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</si>
  <si>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</si>
  <si>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</si>
  <si>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</si>
  <si>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</si>
  <si>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</si>
  <si>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</si>
  <si>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</si>
  <si>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</si>
  <si>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</si>
  <si>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</si>
  <si>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</si>
  <si>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</si>
  <si>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</si>
  <si>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</si>
  <si>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</si>
  <si>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</si>
  <si>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</si>
  <si>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</si>
  <si>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</si>
  <si>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</si>
  <si>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</si>
  <si>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</si>
  <si>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</si>
  <si>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</si>
  <si>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</si>
  <si>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</si>
  <si>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</si>
  <si>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</si>
  <si>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</si>
  <si>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</si>
  <si>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</si>
  <si>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</si>
  <si>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</si>
  <si>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</si>
  <si>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</si>
  <si>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</si>
  <si>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</si>
  <si>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</si>
  <si>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</si>
  <si>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</si>
  <si>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</si>
  <si>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</si>
  <si>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</si>
  <si>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</si>
  <si>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</si>
  <si>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</si>
  <si>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</si>
  <si>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</si>
  <si>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</si>
  <si>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</si>
  <si>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</si>
  <si>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</si>
  <si>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</si>
  <si>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</si>
  <si>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</si>
  <si>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</si>
  <si>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</si>
  <si>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</si>
  <si>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</si>
  <si>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</si>
  <si>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</si>
  <si>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</si>
  <si>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</si>
  <si>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</si>
  <si>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</si>
  <si>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</si>
  <si>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</si>
  <si>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</si>
  <si>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</si>
  <si>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</si>
  <si>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</si>
  <si>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</si>
  <si>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</si>
  <si>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</si>
  <si>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</si>
  <si>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</si>
  <si>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</si>
  <si>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</si>
  <si>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</si>
  <si>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</si>
  <si>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</si>
  <si>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</si>
  <si>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</si>
  <si>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</si>
  <si>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</si>
  <si>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</si>
  <si>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</si>
  <si>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</si>
  <si>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</si>
  <si>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</si>
  <si>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</si>
  <si>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</si>
  <si>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</si>
  <si>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</si>
  <si>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</si>
  <si>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</si>
  <si>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</si>
  <si>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</si>
  <si>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</si>
  <si>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</si>
  <si>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</si>
  <si>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</si>
  <si>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</si>
  <si>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</si>
  <si>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</si>
  <si>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</si>
  <si>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</si>
  <si>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</si>
  <si>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</si>
  <si>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</si>
  <si>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</si>
  <si>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</si>
  <si>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</si>
  <si>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</si>
  <si>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</si>
  <si>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</si>
  <si>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</si>
  <si>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</si>
  <si>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</si>
  <si>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</si>
  <si>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</si>
  <si>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</si>
  <si>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</si>
  <si>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</si>
  <si>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</si>
  <si>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</si>
  <si>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</si>
  <si>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</si>
  <si>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</si>
  <si>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</si>
  <si>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</si>
  <si>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</si>
  <si>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</si>
  <si>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</si>
  <si>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</si>
  <si>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</si>
  <si>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</si>
  <si>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</si>
  <si>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</si>
  <si>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</si>
  <si>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</si>
  <si>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</si>
  <si>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</si>
  <si>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</si>
  <si>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</si>
  <si>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</si>
  <si>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</si>
  <si>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</si>
  <si>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</si>
  <si>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</si>
  <si>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</si>
  <si>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</si>
  <si>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</si>
  <si>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</si>
  <si>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</si>
  <si>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</si>
  <si>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</si>
  <si>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</si>
  <si>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</si>
  <si>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</si>
  <si>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</si>
  <si>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</si>
  <si>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</si>
  <si>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</si>
  <si>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</si>
  <si>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</si>
  <si>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</si>
  <si>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</si>
  <si>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</si>
  <si>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</si>
  <si>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</si>
  <si>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</si>
  <si>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</si>
  <si>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</si>
  <si>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</si>
  <si>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</si>
  <si>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</si>
  <si>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</si>
  <si>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</si>
  <si>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</si>
  <si>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</si>
  <si>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</si>
  <si>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</si>
  <si>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</si>
  <si>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</si>
  <si>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</si>
  <si>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</si>
  <si>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</si>
  <si>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</si>
  <si>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</si>
  <si>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</si>
  <si>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</si>
  <si>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</si>
  <si>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</si>
  <si>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</si>
  <si>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</si>
  <si>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</si>
  <si>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</si>
  <si>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</si>
  <si>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</si>
  <si>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</si>
  <si>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</si>
  <si>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</si>
  <si>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</si>
  <si>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</si>
  <si>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</si>
  <si>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</si>
  <si>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</si>
  <si>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</si>
  <si>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</si>
  <si>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</si>
  <si>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</si>
  <si>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</si>
  <si>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</si>
  <si>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</si>
  <si>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</si>
  <si>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</si>
  <si>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</si>
  <si>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</si>
  <si>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</si>
  <si>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</si>
  <si>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</si>
  <si>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</si>
  <si>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</si>
  <si>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</si>
  <si>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</si>
  <si>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</si>
  <si>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</si>
  <si>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</si>
  <si>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</si>
  <si>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</si>
  <si>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</si>
  <si>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</si>
  <si>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</si>
  <si>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</si>
  <si>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</si>
  <si>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</si>
  <si>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</si>
  <si>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</si>
  <si>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</si>
  <si>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</si>
  <si>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</si>
  <si>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</si>
  <si>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</si>
  <si>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</si>
  <si>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</si>
  <si>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</si>
  <si>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</si>
  <si>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</si>
  <si>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</si>
  <si>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</si>
  <si>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</si>
  <si>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</si>
  <si>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</si>
  <si>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</si>
  <si>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</si>
  <si>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</si>
  <si>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</si>
  <si>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</si>
  <si>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</si>
  <si>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</si>
  <si>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</si>
  <si>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</si>
  <si>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</si>
  <si>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</si>
  <si>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</si>
  <si>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</si>
  <si>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</si>
  <si>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</si>
  <si>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</si>
  <si>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</si>
  <si>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</si>
  <si>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</si>
  <si>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</si>
  <si>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</si>
  <si>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</si>
  <si>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</si>
  <si>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</si>
  <si>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</si>
  <si>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</si>
  <si>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</si>
  <si>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</si>
  <si>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</si>
  <si>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</si>
  <si>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</si>
  <si>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</si>
  <si>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</si>
  <si>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</si>
  <si>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</si>
  <si>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</si>
  <si>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</si>
  <si>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</si>
  <si>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</si>
  <si>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</si>
  <si>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</si>
  <si>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</si>
  <si>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</si>
  <si>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</si>
  <si>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</si>
  <si>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</si>
  <si>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</si>
  <si>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</si>
  <si>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</si>
  <si>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</si>
  <si>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</si>
  <si>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</si>
  <si>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</si>
  <si>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</si>
  <si>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</si>
  <si>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</si>
  <si>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</si>
  <si>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</si>
  <si>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</si>
  <si>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</si>
  <si>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</si>
  <si>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</si>
  <si>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</si>
  <si>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</si>
  <si>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</si>
  <si>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</si>
  <si>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</si>
  <si>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</si>
  <si>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</si>
  <si>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</si>
  <si>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</si>
  <si>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</si>
  <si>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</si>
  <si>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</si>
  <si>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</si>
  <si>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</si>
  <si>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</si>
  <si>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</si>
  <si>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</si>
  <si>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</si>
  <si>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</si>
  <si>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</si>
  <si>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</si>
  <si>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</si>
  <si>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</si>
  <si>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</si>
  <si>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</si>
  <si>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</si>
  <si>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</si>
  <si>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</si>
  <si>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</si>
  <si>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</si>
  <si>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</si>
  <si>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</si>
  <si>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</si>
  <si>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</si>
  <si>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</si>
  <si>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</si>
  <si>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</si>
  <si>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</si>
  <si>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</si>
  <si>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</si>
  <si>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</si>
  <si>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</si>
  <si>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</si>
  <si>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</si>
  <si>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</si>
  <si>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</si>
  <si>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</si>
  <si>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</si>
  <si>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</si>
  <si>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</si>
  <si>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</si>
  <si>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</si>
  <si>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</si>
  <si>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</si>
  <si>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</si>
  <si>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</si>
  <si>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</si>
  <si>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</si>
  <si>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</si>
  <si>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</si>
  <si>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</si>
  <si>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</si>
  <si>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</si>
  <si>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</si>
  <si>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</si>
  <si>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</si>
  <si>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</si>
  <si>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</si>
  <si>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</si>
  <si>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</si>
  <si>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</si>
  <si>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</si>
  <si>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</si>
  <si>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</si>
  <si>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</si>
  <si>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</si>
  <si>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</si>
  <si>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</si>
  <si>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</si>
  <si>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</si>
  <si>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</si>
  <si>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</si>
  <si>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</si>
  <si>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</si>
  <si>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</si>
  <si>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</si>
  <si>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</si>
  <si>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</si>
  <si>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</si>
  <si>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</si>
  <si>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</si>
  <si>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</si>
  <si>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</si>
  <si>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</si>
  <si>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</si>
  <si>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</si>
  <si>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</si>
  <si>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</si>
  <si>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</si>
  <si>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</si>
  <si>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</si>
  <si>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</si>
  <si>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</si>
  <si>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</si>
  <si>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</si>
  <si>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</si>
  <si>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</si>
  <si>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</si>
  <si>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</si>
  <si>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</si>
  <si>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</si>
  <si>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</si>
  <si>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</si>
  <si>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</si>
  <si>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</si>
  <si>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</si>
  <si>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</si>
  <si>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</si>
  <si>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</si>
  <si>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</si>
  <si>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</si>
  <si>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</si>
  <si>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</si>
  <si>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</si>
  <si>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</si>
  <si>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</si>
  <si>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</si>
  <si>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</si>
  <si>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</si>
  <si>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</si>
  <si>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</si>
  <si>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</si>
  <si>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</si>
  <si>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</si>
  <si>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</si>
  <si>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</si>
  <si>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</si>
  <si>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</si>
  <si>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</si>
  <si>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</si>
  <si>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</si>
  <si>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</si>
  <si>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</si>
  <si>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</si>
  <si>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</si>
  <si>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</si>
  <si>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</si>
  <si>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</si>
  <si>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</si>
  <si>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</si>
  <si>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</si>
  <si>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</si>
  <si>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</si>
  <si>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</si>
  <si>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</si>
  <si>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</si>
  <si>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</si>
  <si>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</si>
  <si>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</si>
  <si>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</si>
  <si>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</si>
  <si>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</si>
  <si>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</si>
  <si>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</si>
  <si>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</si>
  <si>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</si>
  <si>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</si>
  <si>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</si>
  <si>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</si>
  <si>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</si>
  <si>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</si>
  <si>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</si>
  <si>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</si>
  <si>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</si>
  <si>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</si>
  <si>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</si>
  <si>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</si>
  <si>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</si>
  <si>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</si>
  <si>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</si>
  <si>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</si>
  <si>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</si>
  <si>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</si>
  <si>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</si>
  <si>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</si>
  <si>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</si>
  <si>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</si>
  <si>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</si>
  <si>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</si>
  <si>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</si>
  <si>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</si>
  <si>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</si>
  <si>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</si>
  <si>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</si>
  <si>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</si>
  <si>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</si>
  <si>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</si>
  <si>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</si>
  <si>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</si>
  <si>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</si>
  <si>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</si>
  <si>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</si>
  <si>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</si>
  <si>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</si>
  <si>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</si>
  <si>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</si>
  <si>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</si>
  <si>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</si>
  <si>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</si>
  <si>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</si>
  <si>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</si>
  <si>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</si>
  <si>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</si>
  <si>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</si>
  <si>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</si>
  <si>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</si>
  <si>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</si>
  <si>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</si>
  <si>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</si>
  <si>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</si>
  <si>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</si>
  <si>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</si>
  <si>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</si>
  <si>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</si>
  <si>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</si>
  <si>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</si>
  <si>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</si>
  <si>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</si>
  <si>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</si>
  <si>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</si>
  <si>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</si>
  <si>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</si>
  <si>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</si>
  <si>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</si>
  <si>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</si>
  <si>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</si>
  <si>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</si>
  <si>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</si>
  <si>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</si>
  <si>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</si>
  <si>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</si>
  <si>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</si>
  <si>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</si>
  <si>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</si>
  <si>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</si>
  <si>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</si>
  <si>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</si>
  <si>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</si>
  <si>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</si>
  <si>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</si>
  <si>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</si>
  <si>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</si>
  <si>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</si>
  <si>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</si>
  <si>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</si>
  <si>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</si>
  <si>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</si>
  <si>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</si>
  <si>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</si>
  <si>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</si>
  <si>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</si>
  <si>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</si>
  <si>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</si>
  <si>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</si>
  <si>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</si>
  <si>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</si>
  <si>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</si>
  <si>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</si>
  <si>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</si>
  <si>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</si>
  <si>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</si>
  <si>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</si>
  <si>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</si>
  <si>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</si>
  <si>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</si>
  <si>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</si>
  <si>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</si>
  <si>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</si>
  <si>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</si>
  <si>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</si>
  <si>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</si>
  <si>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</si>
  <si>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</si>
  <si>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</si>
  <si>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</si>
  <si>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</si>
  <si>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</si>
  <si>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</si>
  <si>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</si>
  <si>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</si>
  <si>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</si>
  <si>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</si>
  <si>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</si>
  <si>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</si>
  <si>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</si>
  <si>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</si>
  <si>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</si>
  <si>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</si>
  <si>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</si>
  <si>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</si>
  <si>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</si>
  <si>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</si>
  <si>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</si>
  <si>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</si>
  <si>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</si>
  <si>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</si>
  <si>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</si>
  <si>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</si>
  <si>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</si>
  <si>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</si>
  <si>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</si>
  <si>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</si>
  <si>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</si>
  <si>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</si>
  <si>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</si>
  <si>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</si>
  <si>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</si>
  <si>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</si>
  <si>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</si>
  <si>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</si>
  <si>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</si>
  <si>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</si>
  <si>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</si>
  <si>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</si>
  <si>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</si>
  <si>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</si>
  <si>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</si>
  <si>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</si>
  <si>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</si>
  <si>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</si>
  <si>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</si>
  <si>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</si>
  <si>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</si>
  <si>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</si>
  <si>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</si>
  <si>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</si>
  <si>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</si>
  <si>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</si>
  <si>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</si>
  <si>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</si>
  <si>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</si>
  <si>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</si>
  <si>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</si>
  <si>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</si>
  <si>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</si>
  <si>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</si>
  <si>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</si>
  <si>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</si>
  <si>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</si>
  <si>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</si>
  <si>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</si>
  <si>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</si>
  <si>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</si>
  <si>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</si>
  <si>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</si>
  <si>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</si>
  <si>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</si>
  <si>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</si>
  <si>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</si>
  <si>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</si>
  <si>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</si>
  <si>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</si>
  <si>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</si>
  <si>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</si>
  <si>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</si>
  <si>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</si>
  <si>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</si>
  <si>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</si>
  <si>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</si>
  <si>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</si>
  <si>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</si>
  <si>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</si>
  <si>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</si>
  <si>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</si>
  <si>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</si>
  <si>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</si>
  <si>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</si>
  <si>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</si>
  <si>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</si>
  <si>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</si>
  <si>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</si>
  <si>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</si>
  <si>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</si>
  <si>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</si>
  <si>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</si>
  <si>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</si>
  <si>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</si>
  <si>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</si>
  <si>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</si>
  <si>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</si>
  <si>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</si>
  <si>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</si>
  <si>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</si>
  <si>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</si>
  <si>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</si>
  <si>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</si>
  <si>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</si>
  <si>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</si>
  <si>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</si>
  <si>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</si>
  <si>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</si>
  <si>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</si>
  <si>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</si>
  <si>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</si>
  <si>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</si>
  <si>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</si>
  <si>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</si>
  <si>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</si>
  <si>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</si>
  <si>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</si>
  <si>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</si>
  <si>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</si>
  <si>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</si>
  <si>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</si>
  <si>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</si>
  <si>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</si>
  <si>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</si>
  <si>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</si>
  <si>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</si>
  <si>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</si>
  <si>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</si>
  <si>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</si>
  <si>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</si>
  <si>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</si>
  <si>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</si>
  <si>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</si>
  <si>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</si>
  <si>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</si>
  <si>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</si>
  <si>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</si>
  <si>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</si>
  <si>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</si>
  <si>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</si>
  <si>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</si>
  <si>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</si>
  <si>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</si>
  <si>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</si>
  <si>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</si>
  <si>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</si>
  <si>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</si>
  <si>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</si>
  <si>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</si>
  <si>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</si>
  <si>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</si>
  <si>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</si>
  <si>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</si>
  <si>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</si>
  <si>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</si>
  <si>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</si>
  <si>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</si>
  <si>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</si>
  <si>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</si>
  <si>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</si>
  <si>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</si>
  <si>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</si>
  <si>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</si>
  <si>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</si>
  <si>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</si>
  <si>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</si>
  <si>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</si>
  <si>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</si>
  <si>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</si>
  <si>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</si>
  <si>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</si>
  <si>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</si>
  <si>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</si>
  <si>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</si>
  <si>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</si>
  <si>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</si>
  <si>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</si>
  <si>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</si>
  <si>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</si>
  <si>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</si>
  <si>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</si>
  <si>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</si>
  <si>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</si>
  <si>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</si>
  <si>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</si>
  <si>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</si>
  <si>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</si>
  <si>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</si>
  <si>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</si>
  <si>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</si>
  <si>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</si>
  <si>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</si>
  <si>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</si>
  <si>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</si>
  <si>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</si>
  <si>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</si>
  <si>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</si>
  <si>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</si>
  <si>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</si>
  <si>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</si>
  <si>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</si>
  <si>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</si>
  <si>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</si>
  <si>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</si>
  <si>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</si>
  <si>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</si>
  <si>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</si>
  <si>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</si>
  <si>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</si>
  <si>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</si>
  <si>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</si>
  <si>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</si>
  <si>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</si>
  <si>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</si>
  <si>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</si>
  <si>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</si>
  <si>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</si>
  <si>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</si>
  <si>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</si>
  <si>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</si>
  <si>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</si>
  <si>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</si>
  <si>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</si>
  <si>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</si>
  <si>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</si>
  <si>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</si>
  <si>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</si>
  <si>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</si>
  <si>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</si>
  <si>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</si>
  <si>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</si>
  <si>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</si>
  <si>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</si>
  <si>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</si>
  <si>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</si>
  <si>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</si>
  <si>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</si>
  <si>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</si>
  <si>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</si>
  <si>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</si>
  <si>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</si>
  <si>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</si>
  <si>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</si>
  <si>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</si>
  <si>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</si>
  <si>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</si>
  <si>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</si>
  <si>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</si>
  <si>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</si>
  <si>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</si>
  <si>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</si>
  <si>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</si>
  <si>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</si>
  <si>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</si>
  <si>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</si>
  <si>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</si>
  <si>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</si>
  <si>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</si>
  <si>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</si>
  <si>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</si>
  <si>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</si>
  <si>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</si>
  <si>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</si>
  <si>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</si>
  <si>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</si>
  <si>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</si>
  <si>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</si>
  <si>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</si>
  <si>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</si>
  <si>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</si>
  <si>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</si>
  <si>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</si>
  <si>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</si>
  <si>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</si>
  <si>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</si>
  <si>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</si>
  <si>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</si>
  <si>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</si>
  <si>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</si>
  <si>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</si>
  <si>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</si>
  <si>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</si>
  <si>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</si>
  <si>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</si>
  <si>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</si>
  <si>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</si>
  <si>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</si>
  <si>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</si>
  <si>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</si>
  <si>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</si>
  <si>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</si>
  <si>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</si>
  <si>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</si>
  <si>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</si>
  <si>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</si>
  <si>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</si>
  <si>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</si>
  <si>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</si>
  <si>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</si>
  <si>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</si>
  <si>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</si>
  <si>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</si>
  <si>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</si>
  <si>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</si>
  <si>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</si>
  <si>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</si>
  <si>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</si>
  <si>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</si>
  <si>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</si>
  <si>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</si>
  <si>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</si>
  <si>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</si>
  <si>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</si>
  <si>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</si>
  <si>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</si>
  <si>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</si>
  <si>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</si>
  <si>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</si>
  <si>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</si>
  <si>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</si>
  <si>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</si>
  <si>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</si>
  <si>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</si>
  <si>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</si>
  <si>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</si>
  <si>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</si>
  <si>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</si>
  <si>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</si>
  <si>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</si>
  <si>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</si>
  <si>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</si>
  <si>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</si>
  <si>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</si>
  <si>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</si>
  <si>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</si>
  <si>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</si>
  <si>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</si>
  <si>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</si>
  <si>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</si>
  <si>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</si>
  <si>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</si>
  <si>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</si>
  <si>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</si>
  <si>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</si>
  <si>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</si>
  <si>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</si>
  <si>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</si>
  <si>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</si>
  <si>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</si>
  <si>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</si>
  <si>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</si>
  <si>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</si>
  <si>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</si>
  <si>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</si>
  <si>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</si>
  <si>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</si>
  <si>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</si>
  <si>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</si>
  <si>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</si>
  <si>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</si>
  <si>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</si>
  <si>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</si>
  <si>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</si>
  <si>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</si>
  <si>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</si>
  <si>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</si>
  <si>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</si>
  <si>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</si>
  <si>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</si>
  <si>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</si>
  <si>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</si>
  <si>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</si>
  <si>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</si>
  <si>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</si>
  <si>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</si>
  <si>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</si>
  <si>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</si>
  <si>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</si>
  <si>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</si>
  <si>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</si>
  <si>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</si>
  <si>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</si>
  <si>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</si>
  <si>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</si>
  <si>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</si>
  <si>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</si>
  <si>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</si>
  <si>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</si>
  <si>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</si>
  <si>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</si>
  <si>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</si>
  <si>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</si>
  <si>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</si>
  <si>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</si>
  <si>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</si>
  <si>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</si>
  <si>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</si>
  <si>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</si>
  <si>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</si>
  <si>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</si>
  <si>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</si>
  <si>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</si>
  <si>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</si>
  <si>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</si>
  <si>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</si>
  <si>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</si>
  <si>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</si>
  <si>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</si>
  <si>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</si>
  <si>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</si>
  <si>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</si>
  <si>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</si>
  <si>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</si>
  <si>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</si>
  <si>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</si>
  <si>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</si>
  <si>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</si>
  <si>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</si>
  <si>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</si>
  <si>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</si>
  <si>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</si>
  <si>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</si>
  <si>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</si>
  <si>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</si>
  <si>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</si>
  <si>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</si>
  <si>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</si>
  <si>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</si>
  <si>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</si>
  <si>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</si>
  <si>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</si>
  <si>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</si>
  <si>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</si>
  <si>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</si>
  <si>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</si>
  <si>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</si>
  <si>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</si>
  <si>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</si>
  <si>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</si>
  <si>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</si>
  <si>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</si>
  <si>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</si>
  <si>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</si>
  <si>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</si>
  <si>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</si>
  <si>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</si>
  <si>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</si>
  <si>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</si>
  <si>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</si>
  <si>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</si>
  <si>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</si>
  <si>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</si>
  <si>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</si>
  <si>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</si>
  <si>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</si>
  <si>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</si>
  <si>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</si>
  <si>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</si>
  <si>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</si>
  <si>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</si>
  <si>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</si>
  <si>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</si>
  <si>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</si>
  <si>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</si>
  <si>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</si>
  <si>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</si>
  <si>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</si>
  <si>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</si>
  <si>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</si>
  <si>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</si>
  <si>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</si>
  <si>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</si>
  <si>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</si>
  <si>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</si>
  <si>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</si>
  <si>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</si>
  <si>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</si>
  <si>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</si>
  <si>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</si>
  <si>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</si>
  <si>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</si>
  <si>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</si>
  <si>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</si>
  <si>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</si>
  <si>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</si>
  <si>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</si>
  <si>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</si>
  <si>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</si>
  <si>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</si>
  <si>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</si>
  <si>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</si>
  <si>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</si>
  <si>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</si>
  <si>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</si>
  <si>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</si>
  <si>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</si>
  <si>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</si>
  <si>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</si>
  <si>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</si>
  <si>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</si>
  <si>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</si>
  <si>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</si>
  <si>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</si>
  <si>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</si>
  <si>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</si>
  <si>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</si>
  <si>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</si>
  <si>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</si>
  <si>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</si>
  <si>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</si>
  <si>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</si>
  <si>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</si>
  <si>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</si>
  <si>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</si>
  <si>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</si>
  <si>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</si>
  <si>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</si>
  <si>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</si>
  <si>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</si>
  <si>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</si>
  <si>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</si>
  <si>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</si>
  <si>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</si>
  <si>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</si>
  <si>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</si>
  <si>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</si>
  <si>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</si>
  <si>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</si>
  <si>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</si>
  <si>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</si>
  <si>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</si>
  <si>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</si>
  <si>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</si>
  <si>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</si>
  <si>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</si>
  <si>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</si>
  <si>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</si>
  <si>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</si>
  <si>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</si>
  <si>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</si>
  <si>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</si>
  <si>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</si>
  <si>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</si>
  <si>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</si>
  <si>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</si>
  <si>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</si>
  <si>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</si>
  <si>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</si>
  <si>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</si>
  <si>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</si>
  <si>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</si>
  <si>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</si>
  <si>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</si>
  <si>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</si>
  <si>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</si>
  <si>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</si>
  <si>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</si>
  <si>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</si>
  <si>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</si>
  <si>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</si>
  <si>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</si>
  <si>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</si>
  <si>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</si>
  <si>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</si>
  <si>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</si>
  <si>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</si>
  <si>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</si>
  <si>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</si>
  <si>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</si>
  <si>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</si>
  <si>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</si>
  <si>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</si>
  <si>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</si>
  <si>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</si>
  <si>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</si>
  <si>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</si>
  <si>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</si>
  <si>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</si>
  <si>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</si>
  <si>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</si>
  <si>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</si>
  <si>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</si>
  <si>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</si>
  <si>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</si>
  <si>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</si>
  <si>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</si>
  <si>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</si>
  <si>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</si>
  <si>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</si>
  <si>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</si>
  <si>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</si>
  <si>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</si>
  <si>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</si>
  <si>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</si>
  <si>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</si>
  <si>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</si>
  <si>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</si>
  <si>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</si>
  <si>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</si>
  <si>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</si>
  <si>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</si>
  <si>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</si>
  <si>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</si>
  <si>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</si>
  <si>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</si>
  <si>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</si>
  <si>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</si>
  <si>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</si>
  <si>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</si>
  <si>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</si>
  <si>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</si>
  <si>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</si>
  <si>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</si>
  <si>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</si>
  <si>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</si>
  <si>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</si>
  <si>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</si>
  <si>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</si>
  <si>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</si>
  <si>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</si>
  <si>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</si>
  <si>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</si>
  <si>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</si>
  <si>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</si>
  <si>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</si>
  <si>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</si>
  <si>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</si>
  <si>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</si>
  <si>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</si>
  <si>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</si>
  <si>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</si>
  <si>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</si>
  <si>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</si>
  <si>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</si>
  <si>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</si>
  <si>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</si>
  <si>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</si>
  <si>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</si>
  <si>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</si>
  <si>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</si>
  <si>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</si>
  <si>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</si>
  <si>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</si>
  <si>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</si>
  <si>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</si>
  <si>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</si>
  <si>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</si>
  <si>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</si>
  <si>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</si>
  <si>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</si>
  <si>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</si>
  <si>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</si>
  <si>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</si>
  <si>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</si>
  <si>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</si>
  <si>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</si>
  <si>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</si>
  <si>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</si>
  <si>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</si>
  <si>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</si>
  <si>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</si>
  <si>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</si>
  <si>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</si>
  <si>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</si>
  <si>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</si>
  <si>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</si>
  <si>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</si>
  <si>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</si>
  <si>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</si>
  <si>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</si>
  <si>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</si>
  <si>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</si>
  <si>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</si>
  <si>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</si>
  <si>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</si>
  <si>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</si>
  <si>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</si>
  <si>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</si>
  <si>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</si>
  <si>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</si>
  <si>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</si>
  <si>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</si>
  <si>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</si>
  <si>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</si>
  <si>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</si>
  <si>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</si>
  <si>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</si>
  <si>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</si>
  <si>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</si>
  <si>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</si>
  <si>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</si>
  <si>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</si>
  <si>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</si>
  <si>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</si>
  <si>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</si>
  <si>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</si>
  <si>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</si>
  <si>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</si>
  <si>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</si>
  <si>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</si>
  <si>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</si>
  <si>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</si>
  <si>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</si>
  <si>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</si>
  <si>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</si>
  <si>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</si>
  <si>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</si>
  <si>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</si>
  <si>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</si>
  <si>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</si>
  <si>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</si>
  <si>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</si>
  <si>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</si>
  <si>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</si>
  <si>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</si>
  <si>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</si>
  <si>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</si>
  <si>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</si>
  <si>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</si>
  <si>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</si>
  <si>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</si>
  <si>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</si>
  <si>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</si>
  <si>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</si>
  <si>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</si>
  <si>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</si>
  <si>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</si>
  <si>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</si>
  <si>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</si>
  <si>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</si>
  <si>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</si>
  <si>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</si>
  <si>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</si>
  <si>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</si>
  <si>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</si>
  <si>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</si>
  <si>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</si>
  <si>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</si>
  <si>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</si>
  <si>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</si>
  <si>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</si>
  <si>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</si>
  <si>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</si>
  <si>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</si>
  <si>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</si>
  <si>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</si>
  <si>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</si>
  <si>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</si>
  <si>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</si>
  <si>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</si>
  <si>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</si>
  <si>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</si>
  <si>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</si>
  <si>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</si>
  <si>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</si>
  <si>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</si>
  <si>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</si>
  <si>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</si>
  <si>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</si>
  <si>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</si>
  <si>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</si>
  <si>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</si>
  <si>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</si>
  <si>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</si>
  <si>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</si>
  <si>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</si>
  <si>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</si>
  <si>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</si>
  <si>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</si>
  <si>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</si>
  <si>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</si>
  <si>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</si>
  <si>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</si>
  <si>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</si>
  <si>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</si>
  <si>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</si>
  <si>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</si>
  <si>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</si>
  <si>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</si>
  <si>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</si>
  <si>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</si>
  <si>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</si>
  <si>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</si>
  <si>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</si>
  <si>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</si>
  <si>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</si>
  <si>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</si>
  <si>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</si>
  <si>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</si>
  <si>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</si>
  <si>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</si>
  <si>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</si>
  <si>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</si>
  <si>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</si>
  <si>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</si>
  <si>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</si>
  <si>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</si>
  <si>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</si>
  <si>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</si>
  <si>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</si>
  <si>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</si>
  <si>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</si>
  <si>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</si>
  <si>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</si>
  <si>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</si>
  <si>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</si>
  <si>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</si>
  <si>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</si>
  <si>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</si>
  <si>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</si>
  <si>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</si>
  <si>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</si>
  <si>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</si>
  <si>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</si>
  <si>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</si>
  <si>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</si>
  <si>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</si>
  <si>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</si>
  <si>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</si>
  <si>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</si>
  <si>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</si>
  <si>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</si>
  <si>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</si>
  <si>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</si>
  <si>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</si>
  <si>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</si>
  <si>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</si>
  <si>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</si>
  <si>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</si>
  <si>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</si>
  <si>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</si>
  <si>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</si>
  <si>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</si>
  <si>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</si>
  <si>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</si>
  <si>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</si>
  <si>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</si>
  <si>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</si>
  <si>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</si>
  <si>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</si>
  <si>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</si>
  <si>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</si>
  <si>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</si>
  <si>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</si>
  <si>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</si>
  <si>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</si>
  <si>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</si>
  <si>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</si>
  <si>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</si>
  <si>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</si>
  <si>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</si>
  <si>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</si>
  <si>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</si>
  <si>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</si>
  <si>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</si>
  <si>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</si>
  <si>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</si>
  <si>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</si>
  <si>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</si>
  <si>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</si>
  <si>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</si>
  <si>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</si>
  <si>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</si>
  <si>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</si>
  <si>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</si>
  <si>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</si>
  <si>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</si>
  <si>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</si>
  <si>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</si>
  <si>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</si>
  <si>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</si>
  <si>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</si>
  <si>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</si>
  <si>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</si>
  <si>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</si>
  <si>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</si>
  <si>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</si>
  <si>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</si>
  <si>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</si>
  <si>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</si>
  <si>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</si>
  <si>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</si>
  <si>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</si>
  <si>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</si>
  <si>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</si>
  <si>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</si>
  <si>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</si>
  <si>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</si>
  <si>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</si>
  <si>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</si>
  <si>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</si>
  <si>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</si>
  <si>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</si>
  <si>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</si>
  <si>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</si>
  <si>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</si>
  <si>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</si>
  <si>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</si>
  <si>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</si>
  <si>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</si>
  <si>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</si>
  <si>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</si>
  <si>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</si>
  <si>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</si>
  <si>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</si>
  <si>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</si>
  <si>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</si>
  <si>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</si>
  <si>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</si>
  <si>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</si>
  <si>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</si>
  <si>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</si>
  <si>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</si>
  <si>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</si>
  <si>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</si>
  <si>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</si>
  <si>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</si>
  <si>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</si>
  <si>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</si>
  <si>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</si>
  <si>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</si>
  <si>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</si>
  <si>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</si>
  <si>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</si>
  <si>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</si>
  <si>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</si>
  <si>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</si>
  <si>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</si>
  <si>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</si>
  <si>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</si>
  <si>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</si>
  <si>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</si>
  <si>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</si>
  <si>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</si>
  <si>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</si>
  <si>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</si>
  <si>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</si>
  <si>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</si>
  <si>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</si>
  <si>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</si>
  <si>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</si>
  <si>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</si>
  <si>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</si>
  <si>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</si>
  <si>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</si>
  <si>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</si>
  <si>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</si>
  <si>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</si>
  <si>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</si>
  <si>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</si>
  <si>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</si>
  <si>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</si>
  <si>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</si>
  <si>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</si>
  <si>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</si>
  <si>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</si>
  <si>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</si>
  <si>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</si>
  <si>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</si>
  <si>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</si>
  <si>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</si>
  <si>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</si>
  <si>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</si>
  <si>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</si>
  <si>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</si>
  <si>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</si>
  <si>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</si>
  <si>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</si>
  <si>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</si>
  <si>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</si>
  <si>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</si>
  <si>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</si>
  <si>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</si>
  <si>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</si>
  <si>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</si>
  <si>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</si>
  <si>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</si>
  <si>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</si>
  <si>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</si>
  <si>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</si>
  <si>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</si>
  <si>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</si>
  <si>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</si>
  <si>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</si>
  <si>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</si>
  <si>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</si>
  <si>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</si>
  <si>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</si>
  <si>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</si>
  <si>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</si>
  <si>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</si>
  <si>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</si>
  <si>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</si>
  <si>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</si>
  <si>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</si>
  <si>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</si>
  <si>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</si>
  <si>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</si>
  <si>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</si>
  <si>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</si>
  <si>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</si>
  <si>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</si>
  <si>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</si>
  <si>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</si>
  <si>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</si>
  <si>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</si>
  <si>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</si>
  <si>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</si>
  <si>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</si>
  <si>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</si>
  <si>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</si>
  <si>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</si>
  <si>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</si>
  <si>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</si>
  <si>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</si>
  <si>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</si>
  <si>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</si>
  <si>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</si>
  <si>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</si>
  <si>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</si>
  <si>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</si>
  <si>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</si>
  <si>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</si>
  <si>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</si>
  <si>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</si>
  <si>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</si>
  <si>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</si>
  <si>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</si>
  <si>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</si>
  <si>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</si>
  <si>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</si>
  <si>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</si>
  <si>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</si>
  <si>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</si>
  <si>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</si>
  <si>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</si>
  <si>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</si>
  <si>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</si>
  <si>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</si>
  <si>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</si>
  <si>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</si>
  <si>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</si>
  <si>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</si>
  <si>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</si>
  <si>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</si>
  <si>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</si>
  <si>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</si>
  <si>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</si>
  <si>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</si>
  <si>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</si>
  <si>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</si>
  <si>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</si>
  <si>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</si>
  <si>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</si>
  <si>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</si>
  <si>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</si>
  <si>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</si>
  <si>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</si>
  <si>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</si>
  <si>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</si>
  <si>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</si>
  <si>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</si>
  <si>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</si>
  <si>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</si>
  <si>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</si>
  <si>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</si>
  <si>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</si>
  <si>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</si>
  <si>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</si>
  <si>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</si>
  <si>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</si>
  <si>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</si>
  <si>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</si>
  <si>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</si>
  <si>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</si>
  <si>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</si>
  <si>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</si>
  <si>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</si>
  <si>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</si>
  <si>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</si>
  <si>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</si>
  <si>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</si>
  <si>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</si>
  <si>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</si>
  <si>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</si>
  <si>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</si>
  <si>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</si>
  <si>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</si>
  <si>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</si>
  <si>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</si>
  <si>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</si>
  <si>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</si>
  <si>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</si>
  <si>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</si>
  <si>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</si>
  <si>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</si>
  <si>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</si>
  <si>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</si>
  <si>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</si>
  <si>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</si>
  <si>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</si>
  <si>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</si>
  <si>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</si>
  <si>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</si>
  <si>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</si>
  <si>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</si>
  <si>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</si>
  <si>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</si>
  <si>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</si>
  <si>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</si>
  <si>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</si>
  <si>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</si>
  <si>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</si>
  <si>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</si>
  <si>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</si>
  <si>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</si>
  <si>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</si>
  <si>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</si>
  <si>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</si>
  <si>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</si>
  <si>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</si>
  <si>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</si>
  <si>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</si>
  <si>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</si>
  <si>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</si>
  <si>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</si>
  <si>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</si>
  <si>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</si>
  <si>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</si>
  <si>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</si>
  <si>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</si>
  <si>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</si>
  <si>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</si>
  <si>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</si>
  <si>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</si>
  <si>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</si>
  <si>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</si>
  <si>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</si>
  <si>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</si>
  <si>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</si>
  <si>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</si>
  <si>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</si>
  <si>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</si>
  <si>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</si>
  <si>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</si>
  <si>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</si>
  <si>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</si>
  <si>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</si>
  <si>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</si>
  <si>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</si>
  <si>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</si>
  <si>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</si>
  <si>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</si>
  <si>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</si>
  <si>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</si>
  <si>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</si>
  <si>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</si>
  <si>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</si>
  <si>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</si>
  <si>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</si>
  <si>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</si>
  <si>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</si>
  <si>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</si>
  <si>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</si>
  <si>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</si>
  <si>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</si>
  <si>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</si>
  <si>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</si>
  <si>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</si>
  <si>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</si>
  <si>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</si>
  <si>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</si>
  <si>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</si>
  <si>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</si>
  <si>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</si>
  <si>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</si>
  <si>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</si>
  <si>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</si>
  <si>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</si>
  <si>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</si>
  <si>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</si>
  <si>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</si>
  <si>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</si>
  <si>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</si>
  <si>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</si>
  <si>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</si>
  <si>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</si>
  <si>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</si>
  <si>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</si>
  <si>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</si>
  <si>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</si>
  <si>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</si>
  <si>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</si>
  <si>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</si>
  <si>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</si>
  <si>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</si>
  <si>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</si>
  <si>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</si>
  <si>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</si>
  <si>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</si>
  <si>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</si>
  <si>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</si>
  <si>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</si>
  <si>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</si>
  <si>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</si>
  <si>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</si>
  <si>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</si>
  <si>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</si>
  <si>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</si>
  <si>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</si>
  <si>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</si>
  <si>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</si>
  <si>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</si>
  <si>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</si>
  <si>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</si>
  <si>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</si>
  <si>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</si>
  <si>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</si>
  <si>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</si>
  <si>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</si>
  <si>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</si>
  <si>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</si>
  <si>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</si>
  <si>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</si>
  <si>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</si>
  <si>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</si>
  <si>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</si>
  <si>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</si>
  <si>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</si>
  <si>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</si>
  <si>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</si>
  <si>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</si>
  <si>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</si>
  <si>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</si>
  <si>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</si>
  <si>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</si>
  <si>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</si>
  <si>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</si>
  <si>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</si>
  <si>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</si>
  <si>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</si>
  <si>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</si>
  <si>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</si>
  <si>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</si>
  <si>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</si>
  <si>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</si>
  <si>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</si>
  <si>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</si>
  <si>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</si>
  <si>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</si>
  <si>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</si>
  <si>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</si>
  <si>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</si>
  <si>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</si>
  <si>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</si>
  <si>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</si>
  <si>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</si>
  <si>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</si>
  <si>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</si>
  <si>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</si>
  <si>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</si>
  <si>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</si>
  <si>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</si>
  <si>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</si>
  <si>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</si>
  <si>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</si>
  <si>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</si>
  <si>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</si>
  <si>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</si>
  <si>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</si>
  <si>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</si>
  <si>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</si>
  <si>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</si>
  <si>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</si>
  <si>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</si>
  <si>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</si>
  <si>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</si>
  <si>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</si>
  <si>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</si>
  <si>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</si>
  <si>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</si>
  <si>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</si>
  <si>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</si>
  <si>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</si>
  <si>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</si>
  <si>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</si>
  <si>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</si>
  <si>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</si>
  <si>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</si>
  <si>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</si>
  <si>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</si>
  <si>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</si>
  <si>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</si>
  <si>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</si>
  <si>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</si>
  <si>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</si>
  <si>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</si>
  <si>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</si>
  <si>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</si>
  <si>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</si>
  <si>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</si>
  <si>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</si>
  <si>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</si>
  <si>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</si>
  <si>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</si>
  <si>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</si>
  <si>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</si>
  <si>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</si>
  <si>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</si>
  <si>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</si>
  <si>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</si>
  <si>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</si>
  <si>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</si>
  <si>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</si>
  <si>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</si>
  <si>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</si>
  <si>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</si>
  <si>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</si>
  <si>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</si>
  <si>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</si>
  <si>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</si>
  <si>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</si>
  <si>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</si>
  <si>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</si>
  <si>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</si>
  <si>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</si>
  <si>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</si>
  <si>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</si>
  <si>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</si>
  <si>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</si>
  <si>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</si>
  <si>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</si>
  <si>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</si>
  <si>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</si>
  <si>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</si>
  <si>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</si>
  <si>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</si>
  <si>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</si>
  <si>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</si>
  <si>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</si>
  <si>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</si>
  <si>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</si>
  <si>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</si>
  <si>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</si>
  <si>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</si>
  <si>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</si>
  <si>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</si>
  <si>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</si>
  <si>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</si>
  <si>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</si>
  <si>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</si>
  <si>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</si>
  <si>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</si>
  <si>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</si>
  <si>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</si>
  <si>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</si>
  <si>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</si>
  <si>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</si>
  <si>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</si>
  <si>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</si>
  <si>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</si>
  <si>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</si>
  <si>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</si>
  <si>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</si>
  <si>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</si>
  <si>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</si>
  <si>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</si>
  <si>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</si>
  <si>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</si>
  <si>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</si>
  <si>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</si>
  <si>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</si>
  <si>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</si>
  <si>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</si>
  <si>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</si>
  <si>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</si>
  <si>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</si>
  <si>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</si>
  <si>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</si>
  <si>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</si>
  <si>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</si>
  <si>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</si>
  <si>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</si>
  <si>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</si>
  <si>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</si>
  <si>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</si>
  <si>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</si>
  <si>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</si>
  <si>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</si>
  <si>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</si>
  <si>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</si>
  <si>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</si>
  <si>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</si>
  <si>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</si>
  <si>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</si>
  <si>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</si>
  <si>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</si>
  <si>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</si>
  <si>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</si>
  <si>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</si>
  <si>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</si>
  <si>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</si>
  <si>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</si>
  <si>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</si>
  <si>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</si>
  <si>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</si>
  <si>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</si>
  <si>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</si>
  <si>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</si>
  <si>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</si>
  <si>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</si>
  <si>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</si>
  <si>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</si>
  <si>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</si>
  <si>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</si>
  <si>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</si>
  <si>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</si>
  <si>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</si>
  <si>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</si>
  <si>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</si>
  <si>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</si>
  <si>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</si>
  <si>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</si>
  <si>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</si>
  <si>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</si>
  <si>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</si>
  <si>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</si>
  <si>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</si>
  <si>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</si>
  <si>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</si>
  <si>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</si>
  <si>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</si>
  <si>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</si>
  <si>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</si>
  <si>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</si>
  <si>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</si>
  <si>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</si>
  <si>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</si>
  <si>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</si>
  <si>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</si>
  <si>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</si>
  <si>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</si>
  <si>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</si>
  <si>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</si>
  <si>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</si>
  <si>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</si>
  <si>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</si>
  <si>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</si>
  <si>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</si>
  <si>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</si>
  <si>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</si>
  <si>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</si>
  <si>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</si>
  <si>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</si>
  <si>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</si>
  <si>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</si>
  <si>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</si>
  <si>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</si>
  <si>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</si>
  <si>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</si>
  <si>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</si>
  <si>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</si>
  <si>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</si>
  <si>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</si>
  <si>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</si>
  <si>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</si>
  <si>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</si>
  <si>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</si>
  <si>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</si>
  <si>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</si>
  <si>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</si>
  <si>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</si>
  <si>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</si>
  <si>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</si>
  <si>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</si>
  <si>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</si>
  <si>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</si>
  <si>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</si>
  <si>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</si>
  <si>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</si>
  <si>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</si>
  <si>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</si>
  <si>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</si>
  <si>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</si>
  <si>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</si>
  <si>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</si>
  <si>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</si>
  <si>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</si>
  <si>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</si>
  <si>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</si>
  <si>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</si>
  <si>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</si>
  <si>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</si>
  <si>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</si>
  <si>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</si>
  <si>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</si>
  <si>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</si>
  <si>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</si>
  <si>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</si>
  <si>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</si>
  <si>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</si>
  <si>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</si>
  <si>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</si>
  <si>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</si>
  <si>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</si>
  <si>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</si>
  <si>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</si>
  <si>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</si>
  <si>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</si>
  <si>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</si>
  <si>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</si>
  <si>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</si>
  <si>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</si>
  <si>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</si>
  <si>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</si>
  <si>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</si>
  <si>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</si>
  <si>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</si>
  <si>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</si>
  <si>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</si>
  <si>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</si>
  <si>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</si>
  <si>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</si>
  <si>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</si>
  <si>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</si>
  <si>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</si>
  <si>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</si>
  <si>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</si>
  <si>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</si>
  <si>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</si>
  <si>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</si>
  <si>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</si>
  <si>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</si>
  <si>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</si>
  <si>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</si>
  <si>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</si>
  <si>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</si>
  <si>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</si>
  <si>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</si>
  <si>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</si>
  <si>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</si>
  <si>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</si>
  <si>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</si>
  <si>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</si>
  <si>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</si>
  <si>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</si>
  <si>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</si>
  <si>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</si>
  <si>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</si>
  <si>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</si>
  <si>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</si>
  <si>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</si>
  <si>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</si>
  <si>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</si>
  <si>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</si>
  <si>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</si>
  <si>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</si>
  <si>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</si>
  <si>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</si>
  <si>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</si>
  <si>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</si>
  <si>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</si>
  <si>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</si>
  <si>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</si>
  <si>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</si>
  <si>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</si>
  <si>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</si>
  <si>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</si>
  <si>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</si>
  <si>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</si>
  <si>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</si>
  <si>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</si>
  <si>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</si>
  <si>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</si>
  <si>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</si>
  <si>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</si>
  <si>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</si>
  <si>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</si>
  <si>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</si>
  <si>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</si>
  <si>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</si>
  <si>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</si>
  <si>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</si>
  <si>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</si>
  <si>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</si>
  <si>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</si>
  <si>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</si>
  <si>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</si>
  <si>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</si>
  <si>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</si>
  <si>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</si>
  <si>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</si>
  <si>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</si>
  <si>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</si>
  <si>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</si>
  <si>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</si>
  <si>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</si>
  <si>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</si>
  <si>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</si>
  <si>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</si>
  <si>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</si>
  <si>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</si>
  <si>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</si>
  <si>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</si>
  <si>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</si>
  <si>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</si>
  <si>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</si>
  <si>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</si>
  <si>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</si>
  <si>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</si>
  <si>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</si>
  <si>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</si>
  <si>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</si>
  <si>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</si>
  <si>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</si>
  <si>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</si>
  <si>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</si>
  <si>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</si>
  <si>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</si>
  <si>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</si>
  <si>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</si>
  <si>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</si>
  <si>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</si>
  <si>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</si>
  <si>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</si>
  <si>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</si>
  <si>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</si>
  <si>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</si>
  <si>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</si>
  <si>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</si>
  <si>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</si>
  <si>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</si>
  <si>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</si>
  <si>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</si>
  <si>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</si>
  <si>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</si>
  <si>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</si>
  <si>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</si>
  <si>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</si>
  <si>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</si>
  <si>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</si>
  <si>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</si>
  <si>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</si>
  <si>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</si>
  <si>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</si>
  <si>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</si>
  <si>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</si>
  <si>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</si>
  <si>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</si>
  <si>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</si>
  <si>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</si>
  <si>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</si>
  <si>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</si>
  <si>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</si>
  <si>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</si>
  <si>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</si>
  <si>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</si>
  <si>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</si>
  <si>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</si>
  <si>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</si>
  <si>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</si>
  <si>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</si>
  <si>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</si>
  <si>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</si>
  <si>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</si>
  <si>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</si>
  <si>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</si>
  <si>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</si>
  <si>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</si>
  <si>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</si>
  <si>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</si>
  <si>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</si>
  <si>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</si>
  <si>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</si>
  <si>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</si>
  <si>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</si>
  <si>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</si>
  <si>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</si>
  <si>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</si>
  <si>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</si>
  <si>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</si>
  <si>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</si>
  <si>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</si>
  <si>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</si>
  <si>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</si>
  <si>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</si>
  <si>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</si>
  <si>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</si>
  <si>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</si>
  <si>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</si>
  <si>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</si>
  <si>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</si>
  <si>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</si>
  <si>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</si>
  <si>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</si>
  <si>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</si>
  <si>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</si>
  <si>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</si>
  <si>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</si>
  <si>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</si>
  <si>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</si>
  <si>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</si>
  <si>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</si>
  <si>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</si>
  <si>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</si>
  <si>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</si>
  <si>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</si>
  <si>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</si>
  <si>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</si>
  <si>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</si>
  <si>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</si>
  <si>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</si>
  <si>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</si>
  <si>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</si>
  <si>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</si>
  <si>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</si>
  <si>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</si>
  <si>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</si>
  <si>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</si>
  <si>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</si>
  <si>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</si>
  <si>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</si>
  <si>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</si>
  <si>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</si>
  <si>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</si>
  <si>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</si>
  <si>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</si>
  <si>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</si>
  <si>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</si>
  <si>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</si>
  <si>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</si>
  <si>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</si>
  <si>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</si>
  <si>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</si>
  <si>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</si>
  <si>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</si>
  <si>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</si>
  <si>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</si>
  <si>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</si>
  <si>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</si>
  <si>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</si>
  <si>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</si>
  <si>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</si>
  <si>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</si>
  <si>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</si>
  <si>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</si>
  <si>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</si>
  <si>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</si>
  <si>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</si>
  <si>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</si>
  <si>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</si>
  <si>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</si>
  <si>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</si>
  <si>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</si>
  <si>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</si>
  <si>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</si>
  <si>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</si>
  <si>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</si>
  <si>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</si>
  <si>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</si>
  <si>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</si>
  <si>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</si>
  <si>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</si>
  <si>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</si>
  <si>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</si>
  <si>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</si>
  <si>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</si>
  <si>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</si>
  <si>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</si>
  <si>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</si>
  <si>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</si>
  <si>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</si>
  <si>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</si>
  <si>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</si>
  <si>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</si>
  <si>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</si>
  <si>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</si>
  <si>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</si>
  <si>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</si>
  <si>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</si>
  <si>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</si>
  <si>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</si>
  <si>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</si>
  <si>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</si>
  <si>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</si>
  <si>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</si>
  <si>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</si>
  <si>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</si>
  <si>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</si>
  <si>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</si>
  <si>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</si>
  <si>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</si>
  <si>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</si>
  <si>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</si>
  <si>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</si>
  <si>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</si>
  <si>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</si>
  <si>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</si>
  <si>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</si>
  <si>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</si>
  <si>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</si>
  <si>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</si>
  <si>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</si>
  <si>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</si>
  <si>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</si>
  <si>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</si>
  <si>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</si>
  <si>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</si>
  <si>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</si>
  <si>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</si>
  <si>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</si>
  <si>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</si>
  <si>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</si>
  <si>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</si>
  <si>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</si>
  <si>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</si>
  <si>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</si>
  <si>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</si>
  <si>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</si>
  <si>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</si>
  <si>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</si>
  <si>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</si>
  <si>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</si>
  <si>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</si>
  <si>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</si>
  <si>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</si>
  <si>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</si>
  <si>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</si>
  <si>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</si>
  <si>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</si>
  <si>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</si>
  <si>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</si>
  <si>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</si>
  <si>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</si>
  <si>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</si>
  <si>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</si>
  <si>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</si>
  <si>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</si>
  <si>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</si>
  <si>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</si>
  <si>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</si>
  <si>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</si>
  <si>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</si>
  <si>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</si>
  <si>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</si>
  <si>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</si>
  <si>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</si>
  <si>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</si>
  <si>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</si>
  <si>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</si>
  <si>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</si>
  <si>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</si>
  <si>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</si>
  <si>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</si>
  <si>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</si>
  <si>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</si>
  <si>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</si>
  <si>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</si>
  <si>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</si>
  <si>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</si>
  <si>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</si>
  <si>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</si>
  <si>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</si>
  <si>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</si>
  <si>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</si>
  <si>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</si>
  <si>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</si>
  <si>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</si>
  <si>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</si>
  <si>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</si>
  <si>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</si>
  <si>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</si>
  <si>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</si>
  <si>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</si>
  <si>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</si>
  <si>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</si>
  <si>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</si>
  <si>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</si>
  <si>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</si>
  <si>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</si>
  <si>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</si>
  <si>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</si>
  <si>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</si>
  <si>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</si>
  <si>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</si>
  <si>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</si>
  <si>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</si>
  <si>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</si>
  <si>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</si>
  <si>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</si>
  <si>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</si>
  <si>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</si>
  <si>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</si>
  <si>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</si>
  <si>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</si>
  <si>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</si>
  <si>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</si>
  <si>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</si>
  <si>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</si>
  <si>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</si>
  <si>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</si>
  <si>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</si>
  <si>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</si>
  <si>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</si>
  <si>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</si>
  <si>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</si>
  <si>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</si>
  <si>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</si>
  <si>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</si>
  <si>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</si>
  <si>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</si>
  <si>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</si>
  <si>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</si>
  <si>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</si>
  <si>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</si>
  <si>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</si>
  <si>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</si>
  <si>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</si>
  <si>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</si>
  <si>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</si>
  <si>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</si>
  <si>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</si>
  <si>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</si>
  <si>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</si>
  <si>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</si>
  <si>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</si>
  <si>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</si>
  <si>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</si>
  <si>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</si>
  <si>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</si>
  <si>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</si>
  <si>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</si>
  <si>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</si>
  <si>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</si>
  <si>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</si>
  <si>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</si>
  <si>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</si>
  <si>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</si>
  <si>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</si>
  <si>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</si>
  <si>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</si>
  <si>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</si>
  <si>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</si>
  <si>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</si>
  <si>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</si>
  <si>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</si>
  <si>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</si>
  <si>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</si>
  <si>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</si>
  <si>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</si>
  <si>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</si>
  <si>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</si>
  <si>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</si>
  <si>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</si>
  <si>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</si>
  <si>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</si>
  <si>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</si>
  <si>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</si>
  <si>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</si>
  <si>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</si>
  <si>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</si>
  <si>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</si>
  <si>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</si>
  <si>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</si>
  <si>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</si>
  <si>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</si>
  <si>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</si>
  <si>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</si>
  <si>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</si>
  <si>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</si>
  <si>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</si>
  <si>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</si>
  <si>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</si>
  <si>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</si>
  <si>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</si>
  <si>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</si>
  <si>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</si>
  <si>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</si>
  <si>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</si>
  <si>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</si>
  <si>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</si>
  <si>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</si>
  <si>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</si>
  <si>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</si>
  <si>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</si>
  <si>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</si>
  <si>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</si>
  <si>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</si>
  <si>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</si>
  <si>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</si>
  <si>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</si>
  <si>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</si>
  <si>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</si>
  <si>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</si>
  <si>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</si>
  <si>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</si>
  <si>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</si>
  <si>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</si>
  <si>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</si>
  <si>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</si>
  <si>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</si>
  <si>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</si>
  <si>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</si>
  <si>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</si>
  <si>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</si>
  <si>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</si>
  <si>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</si>
  <si>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</si>
  <si>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</si>
  <si>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</si>
  <si>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</si>
  <si>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</si>
  <si>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</si>
  <si>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</si>
  <si>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</si>
  <si>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</si>
  <si>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</si>
  <si>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</si>
  <si>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</si>
  <si>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</si>
  <si>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</si>
  <si>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</si>
  <si>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</si>
  <si>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</si>
  <si>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</si>
  <si>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</si>
  <si>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</si>
  <si>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</si>
  <si>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</si>
  <si>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</si>
  <si>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</si>
  <si>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</si>
  <si>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</si>
  <si>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</si>
  <si>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</si>
  <si>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</si>
  <si>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</si>
  <si>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</si>
  <si>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</si>
  <si>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</si>
  <si>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</si>
  <si>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</si>
  <si>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</si>
  <si>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</si>
  <si>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</si>
  <si>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</si>
  <si>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</si>
  <si>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</si>
  <si>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</si>
  <si>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</si>
  <si>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</si>
  <si>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</si>
  <si>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</si>
  <si>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</si>
  <si>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</si>
  <si>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</si>
  <si>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</si>
  <si>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</si>
  <si>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</si>
  <si>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</si>
  <si>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</si>
  <si>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</si>
  <si>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</si>
  <si>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</si>
  <si>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</si>
  <si>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</si>
  <si>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</si>
  <si>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</si>
  <si>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</si>
  <si>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</si>
  <si>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</si>
  <si>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</si>
  <si>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</si>
  <si>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</si>
  <si>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</si>
  <si>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</si>
  <si>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</si>
  <si>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</si>
  <si>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</si>
  <si>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</si>
  <si>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</si>
  <si>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</si>
  <si>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</si>
  <si>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</si>
  <si>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</si>
  <si>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</si>
  <si>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</si>
  <si>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</si>
  <si>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</si>
  <si>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</si>
  <si>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</si>
  <si>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</si>
  <si>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</si>
  <si>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</si>
  <si>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</si>
  <si>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</si>
  <si>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</si>
  <si>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</si>
  <si>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</si>
  <si>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</si>
  <si>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</si>
  <si>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</si>
  <si>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</si>
  <si>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</si>
  <si>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</si>
  <si>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</si>
  <si>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</si>
  <si>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</si>
  <si>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</si>
  <si>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</si>
  <si>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</si>
  <si>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</si>
  <si>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</si>
  <si>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</si>
  <si>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</si>
  <si>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</si>
  <si>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</si>
  <si>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</si>
  <si>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</si>
  <si>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</si>
  <si>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</si>
  <si>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</si>
  <si>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</si>
  <si>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</si>
  <si>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</si>
  <si>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</si>
  <si>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</si>
  <si>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</si>
  <si>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</si>
  <si>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</si>
  <si>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</si>
  <si>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</si>
  <si>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</si>
  <si>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</si>
  <si>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</si>
  <si>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</si>
  <si>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</si>
  <si>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</si>
  <si>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</si>
  <si>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</si>
  <si>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</si>
  <si>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</si>
  <si>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</si>
  <si>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</si>
  <si>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</si>
  <si>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</si>
  <si>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</si>
  <si>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</si>
  <si>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</si>
  <si>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</si>
  <si>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</si>
  <si>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</si>
  <si>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</si>
  <si>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</si>
  <si>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</si>
  <si>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</si>
  <si>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</si>
  <si>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</si>
  <si>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</si>
  <si>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</si>
  <si>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</si>
  <si>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</si>
  <si>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</si>
  <si>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</si>
  <si>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</si>
  <si>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</si>
  <si>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</si>
  <si>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</si>
  <si>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</si>
  <si>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</si>
  <si>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</si>
  <si>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</si>
  <si>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</si>
  <si>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</si>
  <si>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</si>
  <si>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</si>
  <si>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</si>
  <si>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</si>
  <si>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</si>
  <si>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</si>
  <si>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</si>
  <si>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</si>
  <si>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</si>
  <si>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</si>
  <si>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</si>
  <si>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</si>
  <si>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</si>
  <si>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</si>
  <si>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</si>
  <si>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</si>
  <si>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</si>
  <si>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</si>
  <si>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</si>
  <si>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</si>
  <si>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</si>
  <si>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</si>
  <si>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</si>
  <si>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</si>
  <si>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</si>
  <si>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</si>
  <si>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</si>
  <si>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</si>
  <si>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</si>
  <si>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</si>
  <si>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</si>
  <si>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</si>
  <si>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</si>
  <si>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</si>
  <si>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</si>
  <si>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</si>
  <si>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</si>
  <si>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</si>
  <si>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</si>
  <si>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</si>
  <si>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</si>
  <si>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</si>
  <si>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</si>
  <si>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</si>
  <si>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</si>
  <si>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</si>
  <si>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</si>
  <si>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</si>
  <si>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</si>
  <si>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</si>
  <si>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</si>
  <si>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</si>
  <si>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</si>
  <si>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</si>
  <si>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</si>
  <si>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</si>
  <si>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</si>
  <si>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</si>
  <si>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</si>
  <si>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</si>
  <si>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</si>
  <si>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</si>
  <si>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</si>
  <si>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</si>
  <si>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</si>
  <si>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</si>
  <si>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</si>
  <si>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</si>
  <si>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</si>
  <si>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</si>
  <si>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</si>
  <si>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</si>
  <si>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</si>
  <si>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</si>
  <si>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</si>
  <si>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</si>
  <si>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</si>
  <si>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</si>
  <si>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</si>
  <si>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</si>
  <si>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</si>
  <si>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</si>
  <si>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</si>
  <si>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</si>
  <si>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</si>
  <si>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</si>
  <si>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</si>
  <si>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</si>
  <si>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</si>
  <si>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</si>
  <si>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</si>
  <si>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</si>
  <si>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</si>
  <si>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</si>
  <si>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</si>
  <si>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</si>
  <si>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</si>
  <si>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</si>
  <si>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</si>
  <si>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</si>
  <si>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</si>
  <si>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</si>
  <si>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</si>
  <si>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</si>
  <si>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</si>
  <si>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</si>
  <si>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</si>
  <si>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</si>
  <si>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</si>
  <si>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</si>
  <si>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</si>
  <si>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</si>
  <si>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</si>
  <si>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</si>
  <si>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</si>
  <si>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</si>
  <si>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</si>
  <si>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</si>
  <si>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</si>
  <si>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</si>
  <si>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</si>
  <si>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</si>
  <si>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</si>
  <si>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</si>
  <si>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</si>
  <si>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</si>
  <si>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</si>
  <si>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</si>
  <si>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</si>
  <si>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</si>
  <si>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</si>
  <si>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</si>
  <si>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</si>
  <si>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</si>
  <si>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</si>
  <si>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</si>
  <si>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</si>
  <si>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</si>
  <si>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</si>
  <si>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</si>
  <si>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</si>
  <si>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</si>
  <si>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</si>
  <si>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</si>
  <si>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</si>
  <si>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</si>
  <si>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</si>
  <si>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</si>
  <si>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</si>
  <si>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</si>
  <si>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</si>
  <si>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</si>
  <si>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</si>
  <si>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</si>
  <si>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</si>
  <si>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</si>
  <si>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</si>
  <si>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</si>
  <si>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</si>
  <si>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</si>
  <si>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</si>
  <si>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</si>
  <si>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</si>
  <si>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</si>
  <si>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</si>
  <si>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</si>
  <si>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</si>
  <si>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</si>
  <si>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</si>
  <si>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</si>
  <si>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</si>
  <si>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</si>
  <si>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</si>
  <si>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</si>
  <si>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</si>
  <si>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</si>
  <si>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</si>
  <si>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</si>
  <si>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</si>
  <si>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</si>
  <si>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</si>
  <si>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</si>
  <si>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</si>
  <si>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</si>
  <si>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</si>
  <si>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</si>
  <si>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</si>
  <si>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</si>
  <si>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</si>
  <si>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</si>
  <si>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</si>
  <si>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</si>
  <si>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</si>
  <si>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</si>
  <si>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</si>
  <si>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</si>
  <si>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</si>
  <si>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</si>
  <si>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</si>
  <si>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</si>
  <si>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</si>
  <si>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</si>
  <si>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</si>
  <si>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</si>
  <si>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</si>
  <si>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</si>
  <si>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</si>
  <si>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</si>
  <si>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</si>
  <si>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</si>
  <si>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</si>
  <si>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</si>
  <si>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</si>
  <si>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</si>
  <si>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</si>
  <si>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</si>
  <si>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</si>
  <si>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</si>
  <si>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</si>
  <si>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</si>
  <si>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</si>
  <si>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</si>
  <si>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</si>
  <si>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</si>
  <si>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</si>
  <si>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</si>
  <si>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</si>
  <si>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</si>
  <si>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</si>
  <si>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</si>
  <si>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</si>
  <si>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</si>
  <si>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</si>
  <si>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</si>
  <si>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</si>
  <si>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</si>
  <si>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</si>
  <si>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</si>
  <si>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</si>
  <si>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</si>
  <si>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</si>
  <si>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</si>
  <si>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</si>
  <si>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</si>
  <si>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</si>
  <si>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</si>
  <si>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</si>
  <si>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</si>
  <si>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</si>
  <si>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</si>
  <si>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</si>
  <si>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</si>
  <si>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</si>
  <si>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</si>
  <si>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</si>
  <si>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</si>
  <si>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</si>
  <si>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</si>
  <si>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</si>
  <si>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</si>
  <si>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</si>
  <si>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</si>
  <si>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</si>
  <si>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</si>
  <si>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</si>
  <si>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</si>
  <si>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</si>
  <si>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</si>
  <si>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</si>
  <si>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</si>
  <si>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</si>
  <si>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</si>
  <si>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</si>
  <si>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</si>
  <si>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</si>
  <si>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</si>
  <si>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</si>
  <si>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</si>
  <si>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</si>
  <si>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</si>
  <si>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</si>
  <si>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</si>
  <si>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</si>
  <si>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</si>
  <si>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</si>
  <si>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</si>
  <si>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</si>
  <si>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</si>
  <si>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</si>
  <si>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</si>
  <si>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</si>
  <si>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</si>
  <si>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</si>
  <si>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</si>
  <si>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</si>
  <si>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</si>
  <si>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</si>
  <si>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</si>
  <si>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</si>
  <si>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</si>
  <si>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</si>
  <si>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</si>
  <si>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</si>
  <si>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</si>
  <si>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</si>
  <si>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</si>
  <si>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</si>
  <si>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</si>
  <si>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</si>
  <si>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</si>
  <si>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</si>
  <si>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</si>
  <si>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</si>
  <si>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</si>
  <si>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</si>
  <si>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</si>
  <si>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</si>
  <si>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</si>
  <si>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</si>
  <si>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</si>
  <si>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</si>
  <si>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</si>
  <si>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</si>
  <si>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</si>
  <si>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</si>
  <si>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</si>
  <si>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</si>
  <si>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</si>
  <si>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</si>
  <si>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</si>
  <si>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</si>
  <si>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</si>
  <si>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</si>
  <si>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</si>
  <si>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</si>
  <si>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</si>
  <si>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</si>
  <si>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</si>
  <si>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</si>
  <si>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</si>
  <si>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</si>
  <si>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</si>
  <si>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</si>
  <si>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</si>
  <si>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</si>
  <si>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</si>
  <si>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</si>
  <si>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</si>
  <si>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</si>
  <si>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</si>
  <si>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</si>
  <si>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</si>
  <si>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</si>
  <si>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</si>
  <si>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</si>
  <si>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</si>
  <si>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</si>
  <si>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</si>
  <si>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</si>
  <si>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</si>
  <si>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</si>
  <si>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</si>
  <si>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</si>
  <si>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</si>
  <si>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</si>
  <si>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</si>
  <si>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</si>
  <si>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</si>
  <si>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</si>
  <si>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</si>
  <si>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</si>
  <si>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</si>
  <si>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</si>
  <si>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</si>
  <si>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</si>
  <si>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</si>
  <si>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</si>
  <si>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</si>
  <si>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</si>
  <si>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</si>
  <si>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</si>
  <si>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</si>
  <si>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</si>
  <si>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</si>
  <si>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</si>
  <si>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</si>
  <si>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</si>
  <si>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</si>
  <si>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</si>
  <si>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</si>
  <si>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</si>
  <si>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</si>
  <si>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</si>
  <si>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</si>
  <si>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</si>
  <si>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</si>
  <si>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</si>
  <si>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</si>
  <si>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</si>
  <si>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</si>
  <si>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</si>
  <si>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</si>
  <si>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</si>
  <si>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</si>
  <si>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</si>
  <si>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</si>
  <si>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</si>
  <si>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</si>
  <si>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</si>
  <si>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</si>
  <si>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</si>
  <si>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</si>
  <si>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</si>
  <si>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</si>
  <si>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</si>
  <si>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</si>
  <si>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</si>
  <si>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</si>
  <si>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</si>
  <si>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</si>
  <si>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</si>
  <si>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</si>
  <si>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</si>
  <si>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</si>
  <si>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</si>
  <si>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</si>
  <si>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</si>
  <si>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</si>
  <si>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</si>
  <si>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</si>
  <si>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</si>
  <si>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</si>
  <si>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</si>
  <si>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</si>
  <si>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</si>
  <si>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</si>
  <si>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</si>
  <si>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</si>
  <si>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</si>
  <si>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</si>
  <si>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</si>
  <si>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</si>
  <si>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</si>
  <si>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</si>
  <si>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</si>
  <si>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</si>
  <si>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</si>
  <si>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</si>
  <si>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</si>
  <si>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</si>
  <si>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</si>
  <si>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</si>
  <si>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</si>
  <si>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</si>
  <si>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</si>
  <si>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</si>
  <si>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</si>
  <si>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</si>
  <si>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</si>
  <si>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</si>
  <si>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</si>
  <si>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</si>
  <si>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</si>
  <si>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</si>
  <si>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</si>
  <si>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</si>
  <si>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</si>
  <si>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</si>
  <si>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</si>
  <si>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</si>
  <si>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</si>
  <si>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</si>
  <si>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</si>
  <si>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</si>
  <si>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</si>
  <si>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</si>
  <si>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</si>
  <si>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</si>
  <si>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</si>
  <si>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</si>
  <si>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</si>
  <si>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</si>
  <si>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</si>
  <si>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</si>
  <si>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</si>
  <si>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</si>
  <si>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</si>
  <si>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</si>
  <si>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</si>
  <si>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</si>
  <si>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</si>
  <si>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</si>
  <si>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</si>
  <si>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</si>
  <si>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</si>
  <si>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</si>
  <si>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</si>
  <si>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</si>
  <si>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</si>
  <si>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</si>
  <si>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</si>
  <si>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</si>
  <si>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</si>
  <si>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</si>
  <si>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</si>
  <si>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</si>
  <si>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</si>
  <si>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</si>
  <si>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</si>
  <si>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</si>
  <si>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</si>
  <si>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</si>
  <si>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</si>
  <si>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</si>
  <si>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</si>
  <si>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</si>
  <si>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</si>
  <si>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</si>
  <si>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</si>
  <si>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</si>
  <si>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</si>
  <si>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</si>
  <si>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</si>
  <si>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</si>
  <si>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</si>
  <si>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</si>
  <si>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</si>
  <si>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</si>
  <si>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</si>
  <si>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</si>
  <si>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</si>
  <si>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</si>
  <si>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</si>
  <si>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</si>
  <si>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</si>
  <si>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</si>
  <si>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</si>
  <si>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</si>
  <si>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</si>
  <si>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</si>
  <si>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</si>
  <si>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</si>
  <si>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</si>
  <si>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</si>
  <si>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</si>
  <si>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</si>
  <si>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</si>
  <si>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</si>
  <si>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</si>
  <si>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</si>
  <si>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</si>
  <si>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</si>
  <si>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</si>
  <si>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</si>
  <si>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</si>
  <si>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</si>
  <si>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</si>
  <si>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</si>
  <si>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</si>
  <si>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</si>
  <si>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</si>
  <si>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</si>
  <si>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</si>
  <si>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</si>
  <si>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</si>
  <si>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</si>
  <si>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</si>
  <si>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</si>
  <si>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</si>
  <si>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</si>
  <si>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</si>
  <si>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</si>
  <si>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</si>
  <si>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</si>
  <si>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</si>
  <si>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</si>
  <si>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</si>
  <si>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</si>
  <si>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</si>
  <si>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</si>
  <si>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</si>
  <si>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</si>
  <si>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</si>
  <si>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</si>
  <si>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</si>
  <si>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</si>
  <si>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</si>
  <si>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</si>
  <si>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</si>
  <si>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</si>
  <si>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</si>
  <si>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</si>
  <si>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</si>
  <si>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</si>
  <si>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</si>
  <si>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</si>
  <si>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</si>
  <si>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</si>
  <si>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</si>
  <si>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</si>
  <si>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</si>
  <si>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</si>
  <si>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</si>
  <si>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</si>
  <si>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</si>
  <si>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</si>
  <si>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</si>
  <si>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</si>
  <si>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</si>
  <si>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</si>
  <si>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</si>
  <si>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</si>
  <si>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</si>
  <si>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</si>
  <si>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</si>
  <si>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</si>
  <si>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</si>
  <si>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</si>
  <si>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</si>
  <si>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</si>
  <si>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</si>
  <si>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</si>
  <si>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</si>
  <si>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</si>
  <si>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</si>
  <si>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</si>
  <si>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</si>
  <si>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</si>
  <si>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</si>
  <si>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</si>
  <si>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</si>
  <si>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</si>
  <si>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</si>
  <si>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</si>
  <si>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</si>
  <si>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</si>
  <si>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</si>
  <si>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</si>
  <si>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</si>
  <si>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</si>
  <si>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</si>
  <si>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</si>
  <si>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</si>
  <si>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</si>
  <si>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</si>
  <si>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</si>
  <si>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</si>
  <si>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</si>
  <si>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</si>
  <si>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</si>
  <si>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</si>
  <si>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</si>
  <si>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</si>
  <si>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</si>
  <si>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</si>
  <si>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</si>
  <si>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</si>
  <si>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</si>
  <si>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</si>
  <si>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</si>
  <si>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</si>
  <si>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</si>
  <si>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</si>
  <si>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</si>
  <si>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</si>
  <si>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</si>
  <si>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</si>
  <si>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</si>
  <si>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</si>
  <si>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</si>
  <si>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</si>
  <si>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</si>
  <si>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</si>
  <si>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</si>
  <si>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</si>
  <si>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</si>
  <si>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</si>
  <si>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</si>
  <si>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</si>
  <si>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</si>
  <si>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</si>
  <si>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</si>
  <si>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</si>
  <si>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</si>
  <si>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</si>
  <si>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</si>
  <si>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</si>
  <si>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</si>
  <si>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</si>
  <si>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</si>
  <si>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</si>
  <si>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</si>
  <si>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</si>
  <si>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</si>
  <si>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</si>
  <si>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</si>
  <si>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</si>
  <si>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</si>
  <si>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</si>
  <si>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</si>
  <si>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</si>
  <si>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</si>
  <si>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</si>
  <si>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</si>
  <si>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</si>
  <si>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</si>
  <si>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</si>
  <si>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</si>
  <si>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</si>
  <si>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</si>
  <si>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</si>
  <si>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</si>
  <si>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</si>
  <si>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</si>
  <si>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</si>
  <si>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</si>
  <si>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</si>
  <si>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</si>
  <si>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</si>
  <si>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</si>
  <si>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</si>
  <si>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</si>
  <si>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</si>
  <si>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</si>
  <si>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</si>
  <si>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</si>
  <si>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</si>
  <si>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</si>
  <si>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</si>
  <si>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</si>
  <si>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</si>
  <si>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</si>
  <si>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</si>
  <si>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</si>
  <si>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</si>
  <si>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</si>
  <si>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</si>
  <si>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</si>
  <si>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</si>
  <si>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</si>
  <si>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</si>
  <si>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</si>
  <si>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</si>
  <si>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</si>
  <si>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</si>
  <si>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</si>
  <si>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</si>
  <si>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</si>
  <si>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</si>
  <si>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</si>
  <si>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</si>
  <si>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</si>
  <si>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</si>
  <si>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</si>
  <si>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</si>
  <si>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</si>
  <si>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</si>
  <si>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</si>
  <si>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</si>
  <si>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</si>
  <si>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</si>
  <si>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</si>
  <si>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</si>
  <si>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</si>
  <si>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</si>
  <si>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</si>
  <si>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</si>
  <si>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</si>
  <si>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</si>
  <si>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</si>
  <si>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</si>
  <si>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</si>
  <si>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</si>
  <si>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</si>
  <si>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</si>
  <si>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</si>
  <si>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</si>
  <si>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</si>
  <si>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</si>
  <si>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</si>
  <si>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</si>
  <si>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</si>
  <si>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</si>
  <si>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</si>
  <si>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</si>
  <si>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</si>
  <si>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</si>
  <si>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</si>
  <si>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</si>
  <si>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</si>
  <si>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</si>
  <si>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</si>
  <si>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</si>
  <si>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</si>
  <si>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</si>
  <si>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</si>
  <si>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</si>
  <si>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</si>
  <si>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</si>
  <si>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</si>
  <si>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</si>
  <si>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</si>
  <si>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</si>
  <si>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</si>
  <si>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</si>
  <si>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</si>
  <si>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</si>
  <si>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</si>
  <si>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</si>
  <si>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</si>
  <si>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</si>
  <si>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</si>
  <si>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</si>
  <si>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</si>
  <si>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</si>
  <si>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</si>
  <si>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</si>
  <si>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</si>
  <si>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</si>
  <si>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</si>
  <si>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</si>
  <si>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</si>
  <si>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</si>
  <si>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</si>
  <si>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</si>
  <si>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</si>
  <si>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</si>
  <si>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</si>
  <si>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</si>
  <si>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</si>
  <si>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</si>
  <si>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</si>
  <si>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</si>
  <si>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</si>
  <si>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</si>
  <si>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</si>
  <si>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</si>
  <si>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</si>
  <si>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</si>
  <si>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</si>
  <si>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</si>
  <si>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</si>
  <si>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</si>
  <si>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</si>
  <si>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</si>
  <si>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</si>
  <si>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</si>
  <si>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</si>
  <si>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</si>
  <si>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</si>
  <si>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</si>
  <si>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</si>
  <si>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</si>
  <si>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</si>
  <si>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</si>
  <si>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</si>
  <si>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</si>
  <si>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</si>
  <si>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</si>
  <si>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</si>
  <si>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</si>
  <si>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</si>
  <si>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</si>
  <si>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</si>
  <si>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</si>
  <si>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</si>
  <si>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</si>
  <si>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</si>
  <si>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</si>
  <si>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</si>
  <si>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</si>
  <si>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</si>
  <si>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</si>
  <si>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</si>
  <si>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</si>
  <si>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</si>
  <si>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</si>
  <si>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</si>
  <si>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</si>
  <si>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</si>
  <si>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</si>
  <si>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</si>
  <si>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</si>
  <si>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</si>
  <si>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</si>
  <si>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</si>
  <si>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</si>
  <si>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</si>
  <si>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</si>
  <si>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</si>
  <si>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</si>
  <si>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</si>
  <si>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</si>
  <si>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</si>
  <si>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</si>
  <si>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</si>
  <si>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</si>
  <si>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</si>
  <si>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</si>
  <si>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</si>
  <si>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</si>
  <si>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</si>
  <si>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</si>
  <si>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</si>
  <si>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</si>
  <si>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</si>
  <si>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</si>
  <si>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</si>
  <si>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</si>
  <si>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</si>
  <si>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</si>
  <si>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</si>
  <si>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</si>
  <si>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</si>
  <si>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</si>
  <si>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</si>
  <si>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</si>
  <si>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</si>
  <si>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</si>
  <si>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</si>
  <si>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</si>
  <si>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</si>
  <si>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</si>
  <si>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</si>
  <si>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</si>
  <si>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</si>
  <si>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</si>
  <si>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</si>
  <si>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</si>
  <si>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</si>
  <si>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</si>
  <si>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</si>
  <si>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</si>
  <si>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</si>
  <si>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</si>
  <si>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</si>
  <si>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</si>
  <si>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</si>
  <si>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</si>
  <si>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</si>
  <si>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</si>
  <si>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</si>
  <si>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</si>
  <si>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</si>
  <si>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</si>
  <si>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</si>
  <si>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</si>
  <si>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</si>
  <si>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</si>
  <si>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</si>
  <si>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</si>
  <si>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</si>
  <si>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</si>
  <si>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</si>
  <si>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</si>
  <si>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</si>
  <si>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</si>
  <si>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</si>
  <si>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</si>
  <si>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</si>
  <si>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</si>
  <si>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</si>
  <si>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</si>
  <si>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</si>
  <si>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</si>
  <si>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</si>
  <si>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</si>
  <si>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</si>
  <si>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</si>
  <si>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</si>
  <si>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</si>
  <si>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</si>
  <si>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</si>
  <si>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</si>
  <si>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</si>
  <si>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</si>
  <si>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</si>
  <si>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</si>
  <si>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</si>
  <si>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</si>
  <si>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</si>
  <si>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</si>
  <si>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</si>
  <si>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</si>
  <si>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</si>
  <si>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</si>
  <si>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</si>
  <si>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</si>
  <si>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</si>
  <si>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</si>
  <si>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</si>
  <si>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</si>
  <si>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</si>
  <si>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</si>
  <si>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</si>
  <si>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</si>
  <si>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</si>
  <si>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</si>
  <si>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</si>
  <si>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</si>
  <si>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</si>
  <si>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</si>
  <si>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</si>
  <si>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</si>
  <si>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</si>
  <si>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</si>
  <si>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</si>
  <si>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</si>
  <si>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</si>
  <si>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</si>
  <si>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</si>
  <si>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</si>
  <si>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</si>
  <si>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</si>
  <si>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</si>
  <si>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</si>
  <si>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</si>
  <si>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</si>
  <si>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</si>
  <si>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</si>
  <si>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</si>
  <si>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</si>
  <si>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</si>
  <si>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</si>
  <si>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</si>
  <si>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</si>
  <si>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</si>
  <si>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</si>
  <si>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</si>
  <si>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</si>
  <si>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</si>
  <si>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</si>
  <si>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</si>
  <si>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</si>
  <si>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</si>
  <si>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</si>
  <si>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</si>
  <si>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</si>
  <si>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</si>
  <si>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</si>
  <si>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</si>
  <si>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</si>
  <si>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</si>
  <si>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</si>
  <si>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</si>
  <si>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</si>
  <si>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</si>
  <si>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</si>
  <si>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</si>
  <si>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</si>
  <si>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</si>
  <si>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</si>
  <si>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</si>
  <si>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</si>
  <si>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</si>
  <si>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</si>
  <si>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</si>
  <si>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</si>
  <si>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</si>
  <si>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</si>
  <si>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</si>
  <si>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</si>
  <si>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</si>
  <si>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</si>
  <si>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</si>
  <si>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</si>
  <si>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</si>
  <si>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</si>
  <si>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</si>
  <si>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</si>
  <si>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</si>
  <si>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</si>
  <si>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</si>
  <si>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</si>
  <si>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</si>
  <si>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</si>
  <si>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</si>
  <si>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</si>
  <si>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</si>
  <si>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</si>
  <si>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</si>
  <si>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</si>
  <si>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</si>
  <si>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</si>
  <si>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</si>
  <si>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</si>
  <si>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</si>
  <si>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</si>
  <si>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</si>
  <si>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</si>
  <si>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</si>
  <si>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</si>
  <si>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</si>
  <si>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</si>
  <si>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</si>
  <si>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</si>
  <si>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</si>
  <si>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</si>
  <si>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</si>
  <si>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</si>
  <si>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</si>
  <si>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</si>
  <si>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</si>
  <si>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</si>
  <si>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</si>
  <si>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</si>
  <si>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</si>
  <si>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</si>
  <si>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</si>
  <si>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</si>
  <si>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</si>
  <si>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</si>
  <si>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</si>
  <si>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</si>
  <si>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</si>
  <si>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</si>
  <si>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</si>
  <si>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</si>
  <si>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</si>
  <si>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</si>
  <si>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</si>
  <si>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</si>
  <si>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</si>
  <si>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</si>
  <si>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</si>
  <si>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</si>
  <si>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</si>
  <si>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</si>
  <si>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</si>
  <si>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</si>
  <si>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</si>
  <si>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</si>
  <si>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</si>
  <si>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</si>
  <si>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</si>
  <si>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</si>
  <si>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</si>
  <si>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</si>
  <si>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</si>
  <si>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</si>
  <si>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</si>
  <si>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</si>
  <si>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</si>
  <si>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</si>
  <si>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</si>
  <si>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</si>
  <si>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</si>
  <si>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</si>
  <si>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</si>
  <si>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</si>
  <si>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</si>
  <si>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</si>
  <si>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</si>
  <si>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</si>
  <si>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</si>
  <si>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</si>
  <si>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</si>
  <si>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</si>
  <si>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</si>
  <si>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</si>
  <si>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</si>
  <si>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</si>
  <si>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</si>
  <si>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</si>
  <si>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</si>
  <si>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</si>
  <si>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</si>
  <si>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</si>
  <si>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</si>
  <si>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</si>
  <si>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</si>
  <si>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</si>
  <si>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</si>
  <si>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</si>
  <si>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</si>
  <si>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</si>
  <si>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</si>
  <si>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</si>
  <si>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</si>
  <si>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</si>
  <si>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</si>
  <si>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</si>
  <si>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</si>
  <si>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</si>
  <si>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</si>
  <si>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</si>
  <si>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</si>
  <si>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</si>
  <si>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</si>
  <si>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</si>
  <si>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</si>
  <si>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</si>
  <si>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</si>
  <si>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</si>
  <si>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</si>
  <si>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</si>
  <si>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</si>
  <si>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</si>
  <si>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</si>
  <si>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</si>
  <si>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</si>
  <si>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</si>
  <si>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</si>
  <si>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</si>
  <si>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</si>
  <si>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</si>
  <si>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</si>
  <si>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</si>
  <si>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</si>
  <si>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</si>
  <si>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</si>
  <si>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</si>
  <si>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</si>
  <si>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</si>
  <si>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</si>
  <si>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</si>
  <si>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</si>
  <si>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</si>
  <si>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</si>
  <si>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</si>
  <si>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</si>
  <si>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</si>
  <si>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</si>
  <si>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</si>
  <si>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</si>
  <si>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</si>
  <si>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</si>
  <si>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</si>
  <si>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</si>
  <si>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</si>
  <si>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</si>
  <si>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</si>
  <si>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</si>
  <si>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</si>
  <si>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</si>
  <si>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</si>
  <si>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</si>
  <si>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</si>
  <si>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</si>
  <si>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</si>
  <si>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</si>
  <si>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</si>
  <si>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</si>
  <si>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</si>
  <si>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</si>
  <si>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</si>
  <si>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</si>
  <si>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</si>
  <si>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</si>
  <si>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</si>
  <si>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</si>
  <si>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</si>
  <si>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</si>
  <si>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</si>
  <si>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</si>
  <si>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</si>
  <si>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</si>
  <si>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</si>
  <si>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</si>
  <si>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</si>
  <si>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</si>
  <si>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</si>
  <si>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</si>
  <si>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</si>
  <si>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</si>
  <si>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</si>
  <si>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</si>
  <si>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</si>
  <si>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</si>
  <si>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</si>
  <si>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</si>
  <si>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</si>
  <si>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</si>
  <si>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</si>
  <si>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</si>
  <si>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</si>
  <si>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</si>
  <si>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</si>
  <si>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</si>
  <si>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</si>
  <si>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</si>
  <si>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</si>
  <si>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</si>
  <si>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</si>
  <si>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</si>
  <si>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</si>
  <si>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</si>
  <si>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</si>
  <si>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</si>
  <si>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</si>
  <si>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</si>
  <si>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</si>
  <si>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</si>
  <si>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</si>
  <si>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</si>
  <si>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</si>
  <si>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</si>
  <si>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</si>
  <si>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</si>
  <si>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</si>
  <si>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</si>
  <si>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</si>
  <si>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</si>
  <si>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</si>
  <si>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</si>
  <si>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</si>
  <si>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</si>
  <si>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</si>
  <si>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</si>
  <si>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</si>
  <si>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</si>
  <si>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</si>
  <si>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</si>
  <si>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</si>
  <si>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</si>
  <si>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</si>
  <si>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</si>
  <si>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</si>
  <si>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</si>
  <si>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</si>
  <si>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</si>
  <si>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</si>
  <si>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</si>
  <si>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</si>
  <si>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</si>
  <si>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</si>
  <si>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</si>
  <si>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</si>
  <si>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</si>
  <si>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</si>
  <si>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</si>
  <si>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</si>
  <si>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</si>
  <si>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</si>
  <si>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</si>
  <si>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</si>
  <si>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</si>
  <si>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</si>
  <si>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</si>
  <si>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</si>
  <si>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</si>
  <si>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</si>
  <si>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</si>
  <si>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</si>
  <si>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</si>
  <si>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</si>
  <si>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</si>
  <si>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</si>
  <si>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</si>
  <si>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</si>
  <si>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</si>
  <si>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</si>
  <si>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</si>
  <si>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</si>
  <si>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</si>
  <si>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</si>
  <si>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</si>
  <si>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</si>
  <si>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</si>
  <si>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</si>
  <si>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</si>
  <si>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</si>
  <si>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</si>
  <si>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</si>
  <si>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</si>
  <si>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</si>
  <si>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</si>
  <si>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</si>
  <si>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</si>
  <si>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</si>
  <si>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</si>
  <si>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</si>
  <si>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</si>
  <si>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</si>
  <si>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</si>
  <si>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</si>
  <si>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</si>
  <si>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</si>
  <si>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</si>
  <si>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</si>
  <si>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</si>
  <si>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</si>
  <si>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</si>
  <si>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</si>
  <si>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</si>
  <si>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</si>
  <si>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</si>
  <si>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</si>
  <si>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</si>
  <si>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</si>
  <si>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</si>
  <si>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</si>
  <si>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</si>
  <si>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</si>
  <si>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</si>
  <si>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</si>
  <si>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</si>
  <si>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</si>
  <si>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</si>
  <si>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</si>
  <si>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</si>
  <si>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</si>
  <si>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</si>
  <si>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</si>
  <si>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</si>
  <si>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</si>
  <si>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</si>
  <si>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</si>
  <si>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</si>
  <si>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</si>
  <si>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</si>
  <si>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</si>
  <si>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</si>
  <si>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</si>
  <si>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</si>
  <si>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</si>
  <si>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</si>
  <si>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</si>
  <si>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</si>
  <si>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</si>
  <si>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</si>
  <si>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</si>
  <si>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</si>
  <si>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</si>
  <si>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</si>
  <si>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</si>
  <si>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</si>
  <si>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</si>
  <si>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</si>
  <si>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</si>
  <si>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</si>
  <si>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</si>
  <si>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</si>
  <si>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</si>
  <si>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</si>
  <si>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</si>
  <si>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</si>
  <si>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</si>
  <si>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</si>
  <si>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</si>
  <si>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</si>
  <si>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</si>
  <si>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</si>
  <si>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</si>
  <si>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</si>
  <si>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</si>
  <si>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</si>
  <si>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</si>
  <si>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</si>
  <si>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</si>
  <si>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</si>
  <si>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</si>
  <si>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</si>
  <si>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</si>
  <si>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</si>
  <si>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</si>
  <si>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</si>
  <si>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</si>
  <si>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</si>
  <si>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</si>
  <si>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</si>
  <si>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</si>
  <si>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</si>
  <si>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</si>
  <si>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</si>
  <si>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</si>
  <si>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</si>
  <si>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</si>
  <si>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</si>
  <si>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</si>
  <si>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</si>
  <si>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</si>
  <si>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</si>
  <si>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</si>
  <si>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</si>
  <si>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</si>
  <si>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</si>
  <si>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</si>
  <si>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</si>
  <si>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</si>
  <si>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</si>
  <si>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</si>
  <si>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</si>
  <si>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</si>
  <si>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</si>
  <si>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</si>
  <si>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</si>
  <si>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</si>
  <si>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</si>
  <si>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</si>
  <si>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</si>
  <si>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</si>
  <si>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</si>
  <si>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</si>
  <si>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</si>
  <si>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</si>
  <si>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</si>
  <si>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</si>
  <si>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</si>
  <si>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</si>
  <si>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</si>
  <si>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</si>
  <si>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</si>
  <si>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</si>
  <si>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</si>
  <si>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</si>
  <si>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</si>
  <si>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</si>
  <si>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</si>
  <si>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</si>
  <si>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</si>
  <si>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</si>
  <si>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</si>
  <si>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</si>
  <si>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</si>
  <si>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</si>
  <si>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</si>
  <si>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</si>
  <si>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</si>
  <si>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</si>
  <si>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</si>
  <si>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</si>
  <si>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</si>
  <si>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</si>
  <si>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</si>
  <si>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</si>
  <si>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</si>
  <si>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</si>
  <si>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</si>
  <si>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</si>
  <si>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</si>
  <si>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</si>
  <si>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</si>
  <si>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</si>
  <si>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</si>
  <si>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</si>
  <si>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</si>
  <si>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</si>
  <si>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</si>
  <si>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</si>
  <si>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</si>
  <si>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</si>
  <si>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</si>
  <si>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</si>
  <si>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</si>
  <si>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</si>
  <si>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</si>
  <si>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</si>
  <si>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</si>
  <si>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</si>
  <si>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</si>
  <si>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</si>
  <si>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</si>
  <si>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</si>
  <si>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</si>
  <si>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</si>
  <si>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</si>
  <si>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</si>
  <si>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</si>
  <si>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</si>
  <si>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</si>
  <si>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</si>
  <si>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</si>
  <si>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</si>
  <si>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</si>
  <si>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</si>
  <si>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</si>
  <si>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</si>
  <si>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</si>
  <si>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</si>
  <si>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</si>
  <si>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</si>
  <si>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</si>
  <si>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</si>
  <si>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</si>
  <si>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</si>
  <si>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</si>
  <si>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</si>
  <si>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</si>
  <si>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</si>
  <si>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</si>
  <si>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</si>
  <si>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</si>
  <si>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</si>
  <si>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</si>
  <si>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</si>
  <si>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</si>
  <si>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</si>
  <si>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</si>
  <si>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</si>
  <si>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</si>
  <si>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</si>
  <si>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</si>
  <si>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</si>
  <si>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</si>
  <si>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</si>
  <si>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</si>
  <si>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</si>
  <si>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</si>
  <si>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</si>
  <si>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</si>
  <si>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</si>
  <si>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</si>
  <si>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</si>
  <si>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</si>
  <si>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</si>
  <si>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</si>
  <si>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</si>
  <si>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</si>
  <si>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</si>
  <si>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</si>
  <si>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</si>
  <si>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</si>
  <si>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</si>
  <si>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</si>
  <si>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</si>
  <si>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</si>
  <si>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</si>
  <si>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</si>
  <si>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</si>
  <si>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</si>
  <si>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</si>
  <si>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</si>
  <si>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</si>
  <si>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</si>
  <si>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</si>
  <si>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</si>
  <si>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</si>
  <si>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</si>
  <si>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</si>
  <si>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</si>
  <si>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</si>
  <si>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</si>
  <si>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</si>
  <si>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</si>
  <si>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</si>
  <si>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</si>
  <si>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</si>
  <si>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</si>
  <si>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</si>
  <si>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</si>
  <si>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</si>
  <si>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</si>
  <si>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</si>
  <si>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</si>
  <si>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</si>
  <si>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</si>
  <si>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</si>
  <si>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</si>
  <si>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</si>
  <si>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</si>
  <si>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</si>
  <si>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</si>
  <si>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</si>
  <si>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</si>
  <si>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</si>
  <si>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</si>
  <si>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</si>
  <si>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</si>
  <si>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</si>
  <si>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</si>
  <si>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</si>
  <si>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</si>
  <si>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</si>
  <si>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</si>
  <si>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</si>
  <si>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</si>
  <si>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</si>
  <si>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</si>
  <si>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</si>
  <si>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</si>
  <si>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</si>
  <si>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</si>
  <si>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</si>
  <si>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</si>
  <si>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</si>
  <si>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</si>
  <si>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</si>
  <si>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</si>
  <si>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</si>
  <si>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</si>
  <si>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</si>
  <si>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</si>
  <si>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</si>
  <si>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</si>
  <si>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</si>
  <si>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</si>
  <si>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</si>
  <si>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</si>
  <si>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</si>
  <si>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</si>
  <si>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</si>
  <si>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</si>
  <si>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</si>
  <si>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</si>
  <si>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</si>
  <si>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</si>
  <si>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</si>
  <si>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</si>
  <si>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</si>
  <si>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</si>
  <si>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</si>
  <si>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</si>
  <si>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</si>
  <si>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</si>
  <si>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</si>
  <si>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</si>
  <si>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</si>
  <si>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</si>
  <si>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</si>
  <si>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</si>
  <si>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</si>
  <si>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</si>
  <si>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</si>
  <si>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</si>
  <si>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</si>
  <si>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</si>
  <si>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</si>
  <si>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</si>
  <si>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</si>
  <si>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</si>
  <si>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</si>
  <si>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</si>
  <si>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</si>
  <si>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</si>
  <si>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</si>
  <si>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</si>
  <si>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</si>
  <si>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</si>
  <si>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</si>
  <si>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</si>
  <si>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</si>
  <si>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</si>
  <si>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</si>
  <si>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</si>
  <si>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</si>
  <si>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</si>
  <si>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</si>
  <si>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</si>
  <si>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</si>
  <si>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</si>
  <si>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</si>
  <si>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</si>
  <si>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</si>
  <si>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</si>
  <si>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</si>
  <si>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</si>
  <si>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</si>
  <si>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</si>
  <si>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</si>
  <si>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</si>
  <si>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</si>
  <si>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</si>
  <si>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</si>
  <si>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</si>
  <si>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</si>
  <si>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</si>
  <si>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</si>
  <si>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</si>
  <si>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</si>
  <si>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</si>
  <si>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</si>
  <si>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</si>
  <si>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</si>
  <si>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</si>
  <si>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</si>
  <si>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</si>
  <si>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</si>
  <si>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</si>
  <si>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</si>
  <si>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</si>
  <si>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</si>
  <si>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</si>
  <si>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</si>
  <si>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</si>
  <si>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</si>
  <si>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</si>
  <si>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</si>
  <si>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</si>
  <si>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</si>
  <si>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</si>
  <si>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</si>
  <si>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</si>
  <si>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</si>
  <si>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</si>
  <si>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</si>
  <si>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</si>
  <si>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</si>
  <si>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</si>
  <si>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</si>
  <si>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</si>
  <si>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</si>
  <si>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</si>
  <si>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</si>
  <si>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</si>
  <si>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</si>
  <si>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</si>
  <si>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</si>
  <si>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</si>
  <si>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</si>
  <si>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</si>
  <si>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</si>
  <si>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</si>
  <si>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</si>
  <si>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</si>
  <si>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</si>
  <si>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</si>
  <si>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</si>
  <si>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</si>
  <si>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</si>
  <si>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</si>
  <si>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</si>
  <si>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</si>
  <si>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</si>
  <si>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</si>
  <si>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</si>
  <si>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</si>
  <si>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</si>
  <si>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</si>
  <si>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</si>
  <si>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</si>
  <si>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</si>
  <si>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</si>
  <si>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</si>
  <si>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</si>
  <si>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</si>
  <si>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</si>
  <si>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</si>
  <si>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</si>
  <si>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</si>
  <si>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</si>
  <si>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</si>
  <si>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</si>
  <si>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</si>
  <si>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</si>
  <si>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</si>
  <si>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</si>
  <si>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</si>
  <si>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</si>
  <si>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</si>
  <si>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</si>
  <si>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</si>
  <si>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</si>
  <si>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</si>
  <si>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</si>
  <si>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</si>
  <si>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</si>
  <si>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</si>
  <si>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</si>
  <si>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</si>
  <si>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</si>
  <si>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</si>
  <si>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</si>
  <si>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</si>
  <si>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</si>
  <si>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</si>
  <si>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</si>
  <si>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</si>
  <si>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</si>
  <si>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</si>
  <si>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</si>
  <si>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</si>
  <si>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</si>
  <si>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</si>
  <si>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</si>
  <si>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</si>
  <si>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</si>
  <si>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</si>
  <si>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</si>
  <si>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</si>
  <si>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</si>
  <si>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</si>
  <si>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</si>
  <si>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</si>
  <si>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</si>
  <si>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</si>
  <si>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</si>
  <si>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</si>
  <si>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</si>
  <si>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</si>
  <si>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</si>
  <si>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</si>
  <si>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</si>
  <si>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</si>
  <si>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</si>
  <si>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</si>
  <si>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</si>
  <si>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</si>
  <si>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</si>
  <si>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</si>
  <si>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</si>
  <si>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</si>
  <si>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</si>
  <si>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</si>
  <si>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</si>
  <si>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</si>
  <si>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</si>
  <si>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</si>
  <si>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</si>
  <si>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</si>
  <si>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</si>
  <si>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</si>
  <si>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</si>
  <si>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</si>
  <si>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</si>
  <si>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</si>
  <si>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</si>
  <si>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</si>
  <si>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</si>
  <si>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</si>
  <si>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</si>
  <si>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</si>
  <si>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</si>
  <si>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</si>
  <si>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</si>
  <si>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</si>
  <si>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</si>
  <si>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</si>
  <si>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</si>
  <si>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</si>
  <si>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</si>
  <si>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</si>
  <si>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</si>
  <si>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</si>
  <si>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</si>
  <si>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</si>
  <si>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</si>
  <si>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</si>
  <si>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</si>
  <si>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</si>
  <si>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</si>
  <si>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</si>
  <si>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</si>
  <si>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</si>
  <si>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</si>
  <si>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</si>
  <si>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</si>
  <si>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</si>
  <si>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</si>
  <si>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</si>
  <si>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</si>
  <si>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</si>
  <si>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</si>
  <si>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</si>
  <si>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</si>
  <si>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</si>
  <si>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</si>
  <si>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</si>
  <si>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</si>
  <si>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</si>
  <si>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</si>
  <si>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</si>
  <si>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</si>
  <si>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</si>
  <si>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</si>
  <si>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</si>
  <si>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</si>
  <si>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</si>
  <si>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</si>
  <si>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</si>
  <si>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</si>
  <si>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</si>
  <si>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</si>
  <si>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</si>
  <si>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</si>
  <si>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</si>
  <si>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</si>
  <si>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</si>
  <si>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</si>
  <si>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</si>
  <si>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</si>
  <si>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</si>
  <si>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</si>
  <si>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</si>
  <si>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</si>
  <si>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</si>
  <si>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</si>
  <si>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</si>
  <si>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</si>
  <si>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</si>
  <si>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</si>
  <si>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</si>
  <si>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</si>
  <si>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</si>
  <si>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</si>
  <si>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</si>
  <si>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</si>
  <si>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</si>
  <si>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</si>
  <si>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</si>
  <si>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</si>
  <si>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</si>
  <si>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</si>
  <si>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</si>
  <si>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</si>
  <si>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</si>
  <si>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</si>
  <si>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</si>
  <si>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</si>
  <si>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</si>
  <si>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</si>
  <si>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</si>
  <si>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</si>
  <si>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</si>
  <si>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</si>
  <si>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</si>
  <si>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</si>
  <si>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</si>
  <si>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</si>
  <si>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</si>
  <si>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</si>
  <si>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</si>
  <si>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</si>
  <si>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</si>
  <si>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</si>
  <si>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</si>
  <si>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</si>
  <si>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</si>
  <si>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</si>
  <si>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</si>
  <si>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</si>
  <si>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</si>
  <si>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</si>
  <si>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</si>
  <si>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</si>
  <si>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</si>
  <si>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</si>
  <si>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</si>
  <si>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</si>
  <si>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</si>
  <si>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</si>
  <si>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</si>
  <si>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</si>
  <si>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</si>
  <si>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</si>
  <si>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</si>
  <si>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</si>
  <si>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</si>
  <si>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</si>
  <si>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</si>
  <si>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</si>
  <si>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</si>
  <si>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</si>
  <si>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</si>
  <si>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</si>
  <si>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</si>
  <si>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</si>
  <si>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</si>
  <si>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</si>
  <si>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</si>
  <si>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</si>
  <si>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</si>
  <si>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</si>
  <si>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</si>
  <si>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</si>
  <si>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</si>
  <si>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</si>
  <si>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</si>
  <si>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</si>
  <si>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</si>
  <si>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</si>
  <si>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</si>
  <si>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</si>
  <si>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</si>
  <si>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</si>
  <si>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</si>
  <si>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</si>
  <si>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</si>
  <si>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</si>
  <si>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</si>
  <si>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</si>
  <si>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</si>
  <si>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</si>
  <si>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</si>
  <si>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</si>
  <si>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</si>
  <si>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</si>
  <si>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</si>
  <si>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</si>
  <si>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</si>
  <si>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</si>
  <si>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</si>
  <si>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</si>
  <si>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</si>
  <si>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</si>
  <si>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</si>
  <si>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</si>
  <si>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</si>
  <si>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</si>
  <si>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</si>
  <si>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</si>
  <si>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</si>
  <si>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</si>
  <si>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</si>
  <si>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</si>
  <si>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</si>
  <si>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</si>
  <si>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</si>
  <si>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</si>
  <si>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</si>
  <si>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</si>
  <si>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</si>
  <si>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</si>
  <si>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</si>
  <si>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</si>
  <si>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</si>
  <si>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</si>
  <si>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</si>
  <si>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</si>
  <si>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</si>
  <si>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</si>
  <si>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</si>
  <si>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</si>
  <si>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</si>
  <si>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</si>
  <si>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</si>
  <si>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</si>
  <si>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</si>
  <si>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</si>
  <si>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</si>
  <si>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</si>
  <si>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</si>
  <si>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</si>
  <si>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</si>
  <si>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</si>
  <si>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</si>
  <si>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</si>
  <si>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</si>
  <si>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</si>
  <si>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</si>
  <si>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</si>
  <si>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</si>
  <si>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</si>
  <si>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</si>
  <si>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</si>
  <si>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</si>
  <si>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</si>
  <si>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</si>
  <si>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</si>
  <si>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</si>
  <si>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</si>
  <si>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</si>
  <si>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</si>
  <si>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</si>
  <si>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</si>
  <si>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</si>
  <si>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</si>
  <si>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</si>
  <si>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</si>
  <si>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</si>
  <si>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</si>
  <si>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</si>
  <si>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</si>
  <si>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</si>
  <si>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</si>
  <si>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</si>
  <si>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</si>
  <si>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</si>
  <si>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</si>
  <si>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</si>
  <si>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</si>
  <si>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</si>
  <si>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</si>
  <si>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</si>
  <si>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</si>
  <si>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</si>
  <si>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</si>
  <si>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</si>
  <si>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</si>
  <si>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</si>
  <si>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</si>
  <si>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</si>
  <si>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</si>
  <si>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</si>
  <si>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</si>
  <si>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</si>
  <si>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</si>
  <si>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</si>
  <si>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</si>
  <si>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</si>
  <si>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</si>
  <si>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</si>
  <si>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</si>
  <si>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</si>
  <si>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</si>
  <si>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</si>
  <si>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</si>
  <si>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</si>
  <si>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</si>
  <si>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</si>
  <si>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</si>
  <si>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</si>
  <si>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</si>
  <si>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</si>
  <si>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</si>
  <si>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</si>
  <si>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</si>
  <si>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</si>
  <si>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</si>
  <si>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</si>
  <si>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</si>
  <si>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</si>
  <si>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</si>
  <si>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</si>
  <si>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</si>
  <si>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</si>
  <si>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</si>
  <si>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</si>
  <si>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</si>
  <si>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</si>
  <si>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</si>
  <si>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</si>
  <si>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</si>
  <si>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</si>
  <si>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</si>
  <si>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</si>
  <si>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</si>
  <si>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</si>
  <si>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</si>
  <si>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</si>
  <si>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</si>
  <si>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</si>
  <si>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</si>
  <si>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</si>
  <si>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</si>
  <si>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</si>
  <si>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</si>
  <si>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</si>
  <si>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</si>
  <si>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</si>
  <si>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</si>
  <si>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</si>
  <si>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</si>
  <si>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</si>
  <si>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</si>
  <si>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</si>
  <si>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</si>
  <si>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</si>
  <si>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</si>
  <si>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</si>
  <si>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</si>
  <si>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</si>
  <si>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</si>
  <si>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</si>
  <si>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</si>
  <si>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</si>
  <si>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</si>
  <si>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</si>
  <si>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</si>
  <si>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</si>
  <si>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</si>
  <si>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</si>
  <si>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</si>
  <si>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</si>
  <si>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</si>
  <si>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</si>
  <si>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</si>
  <si>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</si>
  <si>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</si>
  <si>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</si>
  <si>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</si>
  <si>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</si>
  <si>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</si>
  <si>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</si>
  <si>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</si>
  <si>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</si>
  <si>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</si>
  <si>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</si>
  <si>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</si>
  <si>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</si>
  <si>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</si>
  <si>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</si>
  <si>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</si>
  <si>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</si>
  <si>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</si>
  <si>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</si>
  <si>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</si>
  <si>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</si>
  <si>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</si>
  <si>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</si>
  <si>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</si>
  <si>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</si>
  <si>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</si>
  <si>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</si>
  <si>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</si>
  <si>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</si>
  <si>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</si>
  <si>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</si>
  <si>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</si>
  <si>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</si>
  <si>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</si>
  <si>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</si>
  <si>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</si>
  <si>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</si>
  <si>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</si>
  <si>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</si>
  <si>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</si>
  <si>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</si>
  <si>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</si>
  <si>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</si>
  <si>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</si>
  <si>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</si>
  <si>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</si>
  <si>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</si>
  <si>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</si>
  <si>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</si>
  <si>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</si>
  <si>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</si>
  <si>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</si>
  <si>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</si>
  <si>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</si>
  <si>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</si>
  <si>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</si>
  <si>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</si>
  <si>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</si>
  <si>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</si>
  <si>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</si>
  <si>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</si>
  <si>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</si>
  <si>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</si>
  <si>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</si>
  <si>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</si>
  <si>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</si>
  <si>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</si>
  <si>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</si>
  <si>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</si>
  <si>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</si>
  <si>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</si>
  <si>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</si>
  <si>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</si>
  <si>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</si>
  <si>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</si>
  <si>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</si>
  <si>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</si>
  <si>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</si>
  <si>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</si>
  <si>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</si>
  <si>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</si>
  <si>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</si>
  <si>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</si>
  <si>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</si>
  <si>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</si>
  <si>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</si>
  <si>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</si>
  <si>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</si>
  <si>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</si>
  <si>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</si>
  <si>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</si>
  <si>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</si>
  <si>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</si>
  <si>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</si>
  <si>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</si>
  <si>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</si>
  <si>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</si>
  <si>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</si>
  <si>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</si>
  <si>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</si>
  <si>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</si>
  <si>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</si>
  <si>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</si>
  <si>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</si>
  <si>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</si>
  <si>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</si>
  <si>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</si>
  <si>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</si>
  <si>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</si>
  <si>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</si>
  <si>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</si>
  <si>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</si>
  <si>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</si>
  <si>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</si>
  <si>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</si>
  <si>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</si>
  <si>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</si>
  <si>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</si>
  <si>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</si>
  <si>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</si>
  <si>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</si>
  <si>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</si>
  <si>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</si>
  <si>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</si>
  <si>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</si>
  <si>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</si>
  <si>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</si>
  <si>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</si>
  <si>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</si>
  <si>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</si>
  <si>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</si>
  <si>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</si>
  <si>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</si>
  <si>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</si>
  <si>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</si>
  <si>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</si>
  <si>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</si>
  <si>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</si>
  <si>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</si>
  <si>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</si>
  <si>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</si>
  <si>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</si>
  <si>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</si>
  <si>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</si>
  <si>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</si>
  <si>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</si>
  <si>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</si>
  <si>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</si>
  <si>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</si>
  <si>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</si>
  <si>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</si>
  <si>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</si>
  <si>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</si>
  <si>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</si>
  <si>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</si>
  <si>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</si>
  <si>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</si>
  <si>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</si>
  <si>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</si>
  <si>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</si>
  <si>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</si>
  <si>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</si>
  <si>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</si>
  <si>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</si>
  <si>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</si>
  <si>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</si>
  <si>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</si>
  <si>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</si>
  <si>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</si>
  <si>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</si>
  <si>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</si>
  <si>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</si>
  <si>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</si>
  <si>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</si>
  <si>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</si>
  <si>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</si>
  <si>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</si>
  <si>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</si>
  <si>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</si>
  <si>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</si>
  <si>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</si>
  <si>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</si>
  <si>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</si>
  <si>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</si>
  <si>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</si>
  <si>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</si>
  <si>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</si>
  <si>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</si>
  <si>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</si>
  <si>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</si>
  <si>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</si>
  <si>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</si>
  <si>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</si>
  <si>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</si>
  <si>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</si>
  <si>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</si>
  <si>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</si>
  <si>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</si>
  <si>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</si>
  <si>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</si>
  <si>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</si>
  <si>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</si>
  <si>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</si>
  <si>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</si>
  <si>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</si>
  <si>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</si>
  <si>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</si>
  <si>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</si>
  <si>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</si>
  <si>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</si>
  <si>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</si>
  <si>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</si>
  <si>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</si>
  <si>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</si>
  <si>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</si>
  <si>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</si>
  <si>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</si>
  <si>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</si>
  <si>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</si>
  <si>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</si>
  <si>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</si>
  <si>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</si>
  <si>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</si>
  <si>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</si>
  <si>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</si>
  <si>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</si>
  <si>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</si>
  <si>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</si>
  <si>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</si>
  <si>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</si>
  <si>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</si>
  <si>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</si>
  <si>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</si>
  <si>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</si>
  <si>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</si>
  <si>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</si>
  <si>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</si>
  <si>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</si>
  <si>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</si>
  <si>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</si>
  <si>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</si>
  <si>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</si>
  <si>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</si>
  <si>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</si>
  <si>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</si>
  <si>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</si>
  <si>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</si>
  <si>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</si>
  <si>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</si>
  <si>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</si>
  <si>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</si>
  <si>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</si>
  <si>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</si>
  <si>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</si>
  <si>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</si>
  <si>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</si>
  <si>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</si>
  <si>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</si>
  <si>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</si>
  <si>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</si>
  <si>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</si>
  <si>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</si>
  <si>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</si>
  <si>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</si>
  <si>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</si>
  <si>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</si>
  <si>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</si>
  <si>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</si>
  <si>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</si>
  <si>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</si>
  <si>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</si>
  <si>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</si>
  <si>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</si>
  <si>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</si>
  <si>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</si>
  <si>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</si>
  <si>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</si>
  <si>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</si>
  <si>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</si>
  <si>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</si>
  <si>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</si>
  <si>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</si>
  <si>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</si>
  <si>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</si>
  <si>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</si>
  <si>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</si>
  <si>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</si>
  <si>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</si>
  <si>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</si>
  <si>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</si>
  <si>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</si>
  <si>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</si>
  <si>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</si>
  <si>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</si>
  <si>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</si>
  <si>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</si>
  <si>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</si>
  <si>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</si>
  <si>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</si>
  <si>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</si>
  <si>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</si>
  <si>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</si>
  <si>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</si>
  <si>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</si>
  <si>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</si>
  <si>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</si>
  <si>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</si>
  <si>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</si>
  <si>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</si>
  <si>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</si>
  <si>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</si>
  <si>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</si>
  <si>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</si>
  <si>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</si>
  <si>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</si>
  <si>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</si>
  <si>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</si>
  <si>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</si>
  <si>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</si>
  <si>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</si>
  <si>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</si>
  <si>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</si>
  <si>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</si>
  <si>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</si>
  <si>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</si>
  <si>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</si>
  <si>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</si>
  <si>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</si>
  <si>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</si>
  <si>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</si>
  <si>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</si>
  <si>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</si>
  <si>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</si>
  <si>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</si>
  <si>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</si>
  <si>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</si>
  <si>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</si>
  <si>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</si>
  <si>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</si>
  <si>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</si>
  <si>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</si>
  <si>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</si>
  <si>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</si>
  <si>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</si>
  <si>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</si>
  <si>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</si>
  <si>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</si>
  <si>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</si>
  <si>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</si>
  <si>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</si>
  <si>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</si>
  <si>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</si>
  <si>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</si>
  <si>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</si>
  <si>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</si>
  <si>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</si>
  <si>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</si>
  <si>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</si>
  <si>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</si>
  <si>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</si>
  <si>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</si>
  <si>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</si>
  <si>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</si>
  <si>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</si>
  <si>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</si>
  <si>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</si>
  <si>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</si>
  <si>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</si>
  <si>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</si>
  <si>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</si>
  <si>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</si>
  <si>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</si>
  <si>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</si>
  <si>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</si>
  <si>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</si>
  <si>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</si>
  <si>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</si>
  <si>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</si>
  <si>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</si>
  <si>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</si>
  <si>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</si>
  <si>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</si>
  <si>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</si>
  <si>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</si>
  <si>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</si>
  <si>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</si>
  <si>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</si>
  <si>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</si>
  <si>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</si>
  <si>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</si>
  <si>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</si>
  <si>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</si>
  <si>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</si>
  <si>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</si>
  <si>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</si>
  <si>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</si>
  <si>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</si>
  <si>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</si>
  <si>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</si>
  <si>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</si>
  <si>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</si>
  <si>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</si>
  <si>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</si>
  <si>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</si>
  <si>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</si>
  <si>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</si>
  <si>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</si>
  <si>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</si>
  <si>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</si>
  <si>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</si>
  <si>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</si>
  <si>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</si>
  <si>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</si>
  <si>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</si>
  <si>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</si>
  <si>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</si>
  <si>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</si>
  <si>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</si>
  <si>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</si>
  <si>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</si>
  <si>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</si>
  <si>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</si>
  <si>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</si>
  <si>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</si>
  <si>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</si>
  <si>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</si>
  <si>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</si>
  <si>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</si>
  <si>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</si>
  <si>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</si>
  <si>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</si>
  <si>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</si>
  <si>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</si>
  <si>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</si>
  <si>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</si>
  <si>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</si>
  <si>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</si>
  <si>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</si>
  <si>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</si>
  <si>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</si>
  <si>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</si>
  <si>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</si>
  <si>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</si>
  <si>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</si>
  <si>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</si>
  <si>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</si>
  <si>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</si>
  <si>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</si>
  <si>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</si>
  <si>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</si>
  <si>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</si>
  <si>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</si>
  <si>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</si>
  <si>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</si>
  <si>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</si>
  <si>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</si>
  <si>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</si>
  <si>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</si>
  <si>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</si>
  <si>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</si>
  <si>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</si>
  <si>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</si>
  <si>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</si>
  <si>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</si>
  <si>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</si>
  <si>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</si>
  <si>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</si>
  <si>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</si>
  <si>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</si>
  <si>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</si>
  <si>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</si>
  <si>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</si>
  <si>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</si>
  <si>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</si>
  <si>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</si>
  <si>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</si>
  <si>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</si>
  <si>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</si>
  <si>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</si>
  <si>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</si>
  <si>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</si>
  <si>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</si>
  <si>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</si>
  <si>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</si>
  <si>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</si>
  <si>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</si>
  <si>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</si>
  <si>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</si>
  <si>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</si>
  <si>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</si>
  <si>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</si>
  <si>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</si>
  <si>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</si>
  <si>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</si>
  <si>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</si>
  <si>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</si>
  <si>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</si>
  <si>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</si>
  <si>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</si>
  <si>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</si>
  <si>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</si>
  <si>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</si>
  <si>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</si>
  <si>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</si>
  <si>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</si>
  <si>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</si>
  <si>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</si>
  <si>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</si>
  <si>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</si>
  <si>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</si>
  <si>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</si>
  <si>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</si>
  <si>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</si>
  <si>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</si>
  <si>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</si>
  <si>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</si>
  <si>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</si>
  <si>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</si>
  <si>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</si>
  <si>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</si>
  <si>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</si>
  <si>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</si>
  <si>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</si>
  <si>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</si>
  <si>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</si>
  <si>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</si>
  <si>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</si>
  <si>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</si>
  <si>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</si>
  <si>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</si>
  <si>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</si>
  <si>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</si>
  <si>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</si>
  <si>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</si>
  <si>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</si>
  <si>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</si>
  <si>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</si>
  <si>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</si>
  <si>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</si>
  <si>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</si>
  <si>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</si>
  <si>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</si>
  <si>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</si>
  <si>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</si>
  <si>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</si>
  <si>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</si>
  <si>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</si>
  <si>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</si>
  <si>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</si>
  <si>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</si>
  <si>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</si>
  <si>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</si>
  <si>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</si>
  <si>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</si>
  <si>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</si>
  <si>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</si>
  <si>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</si>
  <si>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</si>
  <si>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</si>
  <si>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</si>
  <si>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</si>
  <si>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</si>
  <si>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</si>
  <si>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</si>
  <si>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</si>
  <si>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</si>
  <si>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</si>
  <si>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</si>
  <si>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</si>
  <si>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</si>
  <si>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</si>
  <si>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</si>
  <si>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</si>
  <si>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</si>
  <si>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</si>
  <si>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</si>
  <si>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</si>
  <si>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</si>
  <si>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</si>
  <si>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</si>
  <si>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</si>
  <si>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</si>
  <si>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</si>
  <si>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</si>
  <si>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</si>
  <si>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</si>
  <si>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</si>
  <si>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</si>
  <si>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</si>
  <si>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</si>
  <si>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</si>
  <si>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</si>
  <si>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</si>
  <si>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</si>
  <si>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</si>
  <si>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</si>
  <si>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</si>
  <si>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</si>
  <si>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</si>
  <si>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</si>
  <si>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</si>
  <si>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</si>
  <si>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</si>
  <si>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</si>
  <si>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</si>
  <si>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</si>
  <si>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</si>
  <si>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</si>
  <si>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</si>
  <si>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</si>
  <si>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</si>
  <si>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</si>
  <si>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</si>
  <si>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</si>
  <si>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</si>
  <si>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</si>
  <si>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</si>
  <si>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</si>
  <si>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</si>
  <si>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</si>
  <si>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</si>
  <si>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</si>
  <si>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</si>
  <si>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</si>
  <si>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</si>
  <si>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</si>
  <si>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</si>
  <si>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</si>
  <si>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</si>
  <si>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</si>
  <si>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</si>
  <si>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</si>
  <si>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</si>
  <si>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</si>
  <si>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</si>
  <si>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</si>
  <si>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</si>
  <si>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</si>
  <si>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</si>
  <si>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</si>
  <si>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</si>
  <si>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</si>
  <si>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</si>
  <si>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</si>
  <si>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</si>
  <si>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</si>
  <si>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</si>
  <si>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</si>
  <si>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</si>
  <si>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</si>
  <si>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</si>
  <si>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</si>
  <si>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</si>
  <si>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</si>
  <si>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</si>
  <si>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</si>
  <si>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</si>
  <si>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</si>
  <si>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</si>
  <si>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</si>
  <si>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</si>
  <si>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</si>
  <si>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</si>
  <si>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</si>
  <si>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</si>
  <si>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</si>
  <si>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</si>
  <si>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</si>
  <si>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</si>
  <si>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</si>
  <si>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</si>
  <si>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</si>
  <si>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</si>
  <si>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</si>
  <si>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</si>
  <si>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</si>
  <si>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</si>
  <si>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</si>
  <si>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</si>
  <si>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</si>
  <si>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</si>
  <si>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</si>
  <si>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</si>
  <si>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</si>
  <si>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</si>
  <si>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</si>
  <si>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</si>
  <si>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</si>
  <si>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</si>
  <si>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</si>
  <si>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</si>
  <si>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</si>
  <si>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</si>
  <si>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</si>
  <si>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</si>
  <si>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</si>
  <si>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</si>
  <si>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</si>
  <si>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</si>
  <si>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</si>
  <si>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</si>
  <si>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</si>
  <si>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</si>
  <si>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</si>
  <si>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</si>
  <si>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</si>
  <si>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</si>
  <si>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</si>
  <si>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</si>
  <si>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</si>
  <si>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</si>
  <si>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</si>
  <si>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</si>
  <si>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</si>
  <si>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</si>
  <si>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</si>
  <si>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</si>
  <si>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</si>
  <si>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</si>
  <si>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</si>
  <si>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</si>
  <si>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</si>
  <si>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</si>
  <si>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</si>
  <si>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</si>
  <si>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</si>
  <si>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</si>
  <si>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</si>
  <si>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</si>
  <si>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</si>
  <si>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</si>
  <si>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</si>
  <si>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</si>
  <si>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</si>
  <si>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</si>
  <si>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</si>
  <si>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</si>
  <si>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</si>
  <si>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</si>
  <si>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</si>
  <si>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</si>
  <si>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</si>
  <si>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</si>
  <si>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</si>
  <si>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</si>
  <si>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</si>
  <si>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</si>
  <si>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</si>
  <si>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</si>
  <si>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</si>
  <si>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</si>
  <si>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</si>
  <si>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</si>
  <si>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</si>
  <si>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</si>
  <si>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</si>
  <si>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</si>
  <si>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</si>
  <si>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</si>
  <si>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</si>
  <si>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</si>
  <si>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</si>
  <si>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</si>
  <si>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</si>
  <si>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</si>
  <si>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</si>
  <si>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</si>
  <si>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</si>
  <si>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</si>
  <si>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</si>
  <si>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</si>
  <si>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</si>
  <si>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</si>
  <si>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</si>
  <si>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</si>
  <si>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</si>
  <si>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</si>
  <si>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</si>
  <si>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</si>
  <si>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</si>
  <si>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</si>
  <si>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</si>
  <si>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</si>
  <si>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</si>
  <si>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</si>
  <si>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</si>
  <si>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</si>
  <si>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</si>
  <si>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</si>
  <si>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</si>
  <si>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</si>
  <si>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</si>
  <si>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</si>
  <si>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</si>
  <si>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</si>
  <si>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</si>
  <si>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</si>
  <si>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</si>
  <si>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</si>
  <si>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</si>
  <si>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</si>
  <si>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</si>
  <si>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</si>
  <si>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</si>
  <si>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</si>
  <si>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</si>
  <si>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</si>
  <si>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</si>
  <si>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</si>
  <si>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</si>
  <si>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</si>
  <si>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</si>
  <si>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</si>
  <si>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</si>
  <si>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</si>
  <si>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</si>
  <si>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</si>
  <si>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</si>
  <si>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</si>
  <si>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</si>
  <si>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</si>
  <si>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</si>
  <si>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</si>
  <si>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</si>
  <si>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</si>
  <si>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</si>
  <si>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</si>
  <si>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</si>
  <si>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</si>
  <si>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</si>
  <si>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</si>
  <si>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</si>
  <si>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</si>
  <si>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</si>
  <si>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</si>
  <si>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</si>
  <si>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</si>
  <si>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</si>
  <si>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</si>
  <si>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</si>
  <si>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</si>
  <si>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</si>
  <si>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</si>
  <si>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</si>
  <si>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</si>
  <si>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</si>
  <si>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</si>
  <si>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</si>
  <si>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</si>
  <si>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</si>
  <si>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</si>
  <si>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</si>
  <si>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</si>
  <si>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</si>
  <si>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</si>
  <si>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</si>
  <si>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</si>
  <si>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</si>
  <si>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</si>
  <si>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</si>
  <si>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</si>
  <si>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</si>
  <si>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</si>
  <si>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</si>
  <si>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</si>
  <si>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</si>
  <si>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</si>
  <si>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</si>
  <si>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</si>
  <si>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</si>
  <si>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</si>
  <si>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</si>
  <si>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</si>
  <si>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</si>
  <si>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</si>
  <si>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</si>
  <si>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</si>
  <si>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</si>
  <si>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</si>
  <si>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</si>
  <si>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</si>
  <si>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</si>
  <si>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</si>
  <si>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</si>
  <si>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</si>
  <si>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</si>
  <si>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</si>
  <si>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</si>
  <si>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</si>
  <si>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</si>
  <si>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</si>
  <si>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</si>
  <si>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</si>
  <si>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</si>
  <si>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</si>
  <si>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</si>
  <si>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</si>
  <si>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</si>
  <si>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</si>
  <si>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</si>
  <si>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</si>
  <si>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</si>
  <si>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</si>
  <si>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</si>
  <si>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</si>
  <si>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</si>
  <si>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</si>
  <si>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</si>
  <si>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</si>
  <si>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</si>
  <si>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</si>
  <si>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</si>
  <si>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</si>
  <si>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</si>
  <si>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</si>
  <si>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</si>
  <si>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</si>
  <si>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</si>
  <si>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</si>
  <si>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</si>
  <si>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</si>
  <si>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</si>
  <si>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</si>
  <si>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</si>
  <si>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</si>
  <si>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</si>
  <si>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</si>
  <si>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</si>
  <si>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</si>
  <si>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</si>
  <si>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</si>
  <si>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</si>
  <si>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</si>
  <si>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</si>
  <si>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</si>
  <si>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</si>
  <si>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</si>
  <si>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</si>
  <si>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</si>
  <si>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</si>
  <si>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</si>
  <si>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</si>
  <si>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</si>
  <si>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</si>
  <si>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</si>
  <si>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</si>
  <si>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</si>
  <si>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</si>
  <si>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</si>
  <si>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</si>
  <si>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</si>
  <si>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</si>
  <si>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</si>
  <si>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</si>
  <si>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</si>
  <si>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</si>
  <si>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</si>
  <si>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</si>
  <si>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</si>
  <si>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</si>
  <si>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</si>
  <si>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</si>
  <si>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</si>
  <si>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</si>
  <si>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</si>
  <si>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</si>
  <si>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</si>
  <si>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</si>
  <si>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</si>
  <si>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</si>
  <si>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</si>
  <si>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</si>
  <si>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</si>
  <si>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</si>
  <si>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</si>
  <si>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</si>
  <si>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</si>
  <si>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</si>
  <si>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</si>
  <si>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</si>
  <si>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</si>
  <si>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</si>
  <si>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</si>
  <si>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</si>
  <si>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</si>
  <si>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</si>
  <si>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</si>
  <si>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</si>
  <si>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</si>
  <si>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</si>
  <si>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</si>
  <si>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</si>
  <si>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</si>
  <si>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</si>
  <si>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</si>
  <si>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</si>
  <si>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</si>
  <si>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</si>
  <si>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</si>
  <si>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</si>
  <si>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</si>
  <si>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</si>
  <si>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</si>
  <si>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</si>
  <si>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</si>
  <si>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</si>
  <si>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</si>
  <si>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</si>
  <si>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</si>
  <si>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</si>
  <si>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</si>
  <si>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</si>
  <si>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</si>
  <si>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</si>
  <si>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</si>
  <si>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</si>
  <si>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</si>
  <si>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</si>
  <si>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</si>
  <si>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</si>
  <si>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</si>
  <si>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</si>
  <si>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</si>
  <si>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</si>
  <si>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</si>
  <si>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</si>
  <si>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</si>
  <si>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</si>
  <si>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</si>
  <si>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</si>
  <si>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</si>
  <si>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</si>
  <si>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</si>
  <si>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</si>
  <si>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</si>
  <si>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</si>
  <si>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</si>
  <si>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</si>
  <si>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</si>
  <si>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</si>
  <si>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</si>
  <si>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</si>
  <si>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</si>
  <si>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</si>
  <si>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</si>
  <si>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</si>
  <si>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</si>
  <si>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</si>
  <si>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</si>
  <si>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</si>
  <si>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</si>
  <si>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</si>
  <si>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</si>
  <si>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</si>
  <si>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</si>
  <si>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</si>
  <si>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</si>
  <si>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</si>
  <si>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</si>
  <si>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</si>
  <si>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</si>
  <si>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</si>
  <si>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</si>
  <si>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</si>
  <si>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</si>
  <si>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</si>
  <si>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</si>
  <si>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</si>
  <si>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</si>
  <si>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</si>
  <si>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</si>
  <si>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</si>
  <si>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</si>
  <si>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</si>
  <si>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</si>
  <si>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</si>
  <si>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</si>
  <si>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</si>
  <si>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</si>
  <si>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</si>
  <si>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</si>
  <si>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</si>
  <si>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</si>
  <si>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</si>
  <si>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</si>
  <si>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</si>
  <si>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</si>
  <si>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</si>
  <si>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</si>
  <si>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</si>
  <si>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</si>
  <si>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</si>
  <si>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</si>
  <si>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</si>
  <si>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</si>
  <si>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</si>
  <si>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</si>
  <si>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</si>
  <si>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</si>
  <si>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</si>
  <si>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</si>
  <si>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</si>
  <si>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</si>
  <si>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</si>
  <si>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</si>
  <si>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</si>
  <si>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</si>
  <si>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</si>
  <si>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</si>
  <si>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</si>
  <si>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</si>
  <si>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</si>
  <si>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</si>
  <si>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</si>
  <si>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</si>
  <si>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</si>
  <si>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</si>
  <si>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</si>
  <si>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</si>
  <si>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</si>
  <si>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</si>
  <si>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</si>
  <si>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</si>
  <si>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</si>
  <si>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</si>
  <si>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</si>
  <si>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</si>
  <si>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</si>
  <si>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</si>
  <si>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</si>
  <si>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</si>
  <si>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</si>
  <si>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</si>
  <si>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</si>
  <si>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</si>
  <si>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</si>
  <si>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</si>
  <si>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</si>
  <si>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</si>
  <si>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</si>
  <si>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</si>
  <si>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</si>
  <si>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</si>
  <si>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</si>
  <si>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</si>
  <si>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</si>
  <si>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</si>
  <si>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</si>
  <si>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</si>
  <si>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</si>
  <si>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</si>
  <si>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</si>
  <si>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</si>
  <si>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</si>
  <si>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</si>
  <si>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</si>
  <si>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</si>
  <si>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</si>
  <si>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</si>
  <si>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</si>
  <si>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</si>
  <si>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</si>
  <si>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</si>
  <si>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</si>
  <si>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</si>
  <si>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</si>
  <si>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</si>
  <si>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</si>
  <si>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</si>
  <si>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</si>
  <si>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</si>
  <si>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</si>
  <si>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</si>
  <si>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</si>
  <si>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</si>
  <si>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</si>
  <si>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</si>
  <si>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</si>
  <si>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</si>
  <si>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</si>
  <si>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</si>
  <si>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</si>
  <si>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</si>
  <si>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</si>
  <si>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</si>
  <si>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</si>
  <si>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</si>
  <si>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</si>
  <si>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</si>
  <si>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</si>
  <si>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</si>
  <si>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</si>
  <si>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</si>
  <si>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</si>
  <si>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</si>
  <si>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</si>
  <si>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</si>
  <si>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</si>
  <si>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</si>
  <si>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</si>
  <si>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</si>
  <si>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</si>
  <si>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</si>
  <si>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</si>
  <si>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</si>
  <si>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</si>
  <si>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</si>
  <si>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</si>
  <si>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</si>
  <si>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</si>
  <si>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</si>
  <si>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</si>
  <si>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</si>
  <si>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</si>
  <si>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</si>
  <si>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</si>
  <si>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</si>
  <si>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</si>
  <si>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</si>
  <si>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</si>
  <si>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</si>
  <si>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</si>
  <si>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</si>
  <si>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</si>
  <si>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</si>
  <si>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</si>
  <si>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</si>
  <si>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</si>
  <si>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</si>
  <si>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</si>
  <si>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</si>
  <si>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</si>
  <si>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</si>
  <si>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</si>
  <si>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</si>
  <si>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</si>
  <si>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</si>
  <si>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</si>
  <si>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</si>
  <si>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</si>
  <si>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</si>
  <si>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</si>
  <si>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</si>
  <si>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</si>
  <si>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</si>
  <si>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</si>
  <si>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</si>
  <si>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</si>
  <si>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</si>
  <si>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</si>
  <si>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</si>
  <si>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</si>
  <si>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</si>
  <si>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</si>
  <si>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</si>
  <si>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</si>
  <si>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</si>
  <si>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</si>
  <si>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</si>
  <si>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</si>
  <si>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</si>
  <si>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</si>
  <si>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</si>
  <si>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</si>
  <si>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</si>
  <si>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</si>
  <si>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</si>
  <si>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</si>
  <si>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</si>
  <si>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</si>
  <si>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</si>
  <si>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</si>
  <si>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</si>
  <si>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</si>
  <si>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</si>
  <si>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</si>
  <si>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</si>
  <si>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</si>
  <si>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</si>
  <si>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</si>
  <si>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</si>
  <si>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</si>
  <si>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</si>
  <si>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</si>
  <si>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</si>
  <si>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</si>
  <si>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</si>
  <si>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</si>
  <si>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</si>
  <si>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</si>
  <si>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</si>
  <si>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</si>
  <si>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</si>
  <si>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</si>
  <si>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</si>
  <si>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</si>
  <si>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</si>
  <si>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</si>
  <si>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</si>
  <si>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</si>
  <si>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</si>
  <si>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</si>
  <si>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</si>
  <si>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</si>
  <si>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</si>
  <si>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</si>
  <si>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</si>
  <si>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</si>
  <si>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</si>
  <si>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</si>
  <si>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</si>
  <si>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</si>
  <si>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</si>
  <si>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</si>
  <si>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</si>
  <si>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</si>
  <si>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</si>
  <si>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</si>
  <si>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</si>
  <si>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</si>
  <si>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</si>
  <si>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</si>
  <si>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</si>
  <si>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</si>
  <si>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</si>
  <si>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</si>
  <si>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</si>
  <si>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</si>
  <si>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</si>
  <si>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</si>
  <si>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</si>
  <si>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</si>
  <si>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</si>
  <si>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</si>
  <si>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</si>
  <si>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</si>
  <si>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</si>
  <si>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</si>
  <si>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</si>
  <si>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</si>
  <si>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</si>
  <si>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</si>
  <si>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</si>
  <si>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</si>
  <si>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</si>
  <si>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</si>
  <si>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</si>
  <si>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</si>
  <si>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</si>
  <si>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</si>
  <si>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</si>
  <si>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</si>
  <si>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</si>
  <si>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</si>
  <si>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</si>
  <si>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</si>
  <si>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</si>
  <si>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</si>
  <si>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</si>
  <si>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</si>
  <si>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</si>
  <si>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</si>
  <si>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</si>
  <si>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</si>
  <si>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</si>
  <si>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</si>
  <si>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</si>
  <si>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</si>
  <si>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</si>
  <si>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</si>
  <si>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</si>
  <si>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</si>
  <si>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</si>
  <si>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</si>
  <si>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</si>
  <si>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</si>
  <si>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</si>
  <si>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</si>
  <si>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</si>
  <si>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</si>
  <si>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</si>
  <si>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</si>
  <si>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</si>
  <si>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</si>
  <si>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</si>
  <si>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</si>
  <si>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</si>
  <si>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</si>
  <si>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</si>
  <si>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</si>
  <si>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</si>
  <si>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</si>
  <si>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</si>
  <si>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</si>
  <si>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</si>
  <si>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</si>
  <si>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</si>
  <si>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</si>
  <si>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</si>
  <si>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</si>
  <si>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</si>
  <si>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</si>
  <si>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</si>
  <si>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</si>
  <si>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</si>
  <si>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</si>
  <si>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</si>
  <si>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</si>
  <si>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</si>
  <si>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</si>
  <si>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</si>
  <si>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</si>
  <si>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</si>
  <si>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</si>
  <si>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</si>
  <si>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</si>
  <si>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</si>
  <si>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</si>
  <si>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</si>
  <si>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</si>
  <si>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</si>
  <si>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</si>
  <si>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</si>
  <si>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</si>
  <si>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</si>
  <si>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</si>
  <si>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</si>
  <si>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</si>
  <si>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</si>
  <si>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</si>
  <si>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</si>
  <si>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</si>
  <si>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</si>
  <si>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</si>
  <si>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</si>
  <si>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</si>
  <si>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</si>
  <si>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</si>
  <si>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</si>
  <si>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</si>
  <si>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</si>
  <si>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</si>
  <si>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</si>
  <si>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</si>
  <si>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</si>
  <si>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</si>
  <si>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</si>
  <si>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</si>
  <si>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</si>
  <si>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</si>
  <si>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</si>
  <si>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</si>
  <si>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</si>
  <si>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</si>
  <si>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</si>
  <si>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</si>
  <si>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</si>
  <si>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</si>
  <si>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</si>
  <si>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</si>
  <si>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</si>
  <si>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</si>
  <si>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</si>
  <si>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</si>
  <si>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</si>
  <si>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</si>
  <si>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</si>
  <si>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</si>
  <si>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</si>
  <si>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</si>
  <si>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</si>
  <si>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</si>
  <si>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</si>
  <si>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</si>
  <si>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</si>
  <si>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</si>
  <si>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</si>
  <si>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</si>
  <si>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</si>
  <si>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</si>
  <si>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</si>
  <si>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</si>
  <si>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</si>
  <si>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</si>
  <si>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</si>
  <si>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</si>
  <si>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</si>
  <si>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</si>
  <si>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</si>
  <si>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</si>
  <si>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</si>
  <si>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</si>
  <si>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</si>
  <si>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</si>
  <si>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</si>
  <si>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</si>
  <si>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</si>
  <si>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</si>
  <si>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</si>
  <si>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</si>
  <si>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</si>
  <si>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</si>
  <si>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</si>
  <si>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</si>
  <si>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</si>
  <si>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</si>
  <si>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</si>
  <si>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</si>
  <si>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</si>
  <si>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</si>
  <si>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</si>
  <si>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</si>
  <si>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</si>
  <si>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</si>
  <si>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</si>
  <si>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</si>
  <si>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</si>
  <si>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</si>
  <si>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</si>
  <si>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</si>
  <si>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</si>
  <si>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</si>
  <si>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</si>
  <si>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</si>
  <si>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</si>
  <si>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</si>
  <si>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</si>
  <si>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</si>
  <si>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</si>
  <si>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</si>
  <si>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</si>
  <si>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</si>
  <si>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</si>
  <si>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</si>
  <si>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</si>
  <si>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</si>
  <si>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</si>
  <si>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</si>
  <si>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</si>
  <si>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</si>
  <si>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</si>
  <si>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</si>
  <si>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</si>
  <si>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</si>
  <si>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</si>
  <si>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</si>
  <si>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</si>
  <si>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</si>
  <si>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</si>
  <si>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</si>
  <si>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</si>
  <si>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</si>
  <si>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</si>
  <si>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</si>
  <si>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</si>
  <si>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</si>
  <si>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</si>
  <si>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</si>
  <si>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</si>
  <si>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</si>
  <si>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</si>
  <si>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</si>
  <si>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</si>
  <si>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</si>
  <si>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</si>
  <si>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</si>
  <si>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</si>
  <si>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</si>
  <si>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</si>
  <si>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</si>
  <si>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</si>
  <si>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</si>
  <si>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</si>
  <si>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</si>
  <si>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</si>
  <si>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</si>
  <si>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</si>
  <si>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</si>
  <si>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</si>
  <si>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</si>
  <si>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</si>
  <si>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</si>
  <si>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</si>
  <si>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</si>
  <si>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</si>
  <si>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</si>
  <si>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</si>
  <si>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</si>
  <si>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</si>
  <si>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</si>
  <si>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</si>
  <si>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</si>
  <si>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</si>
  <si>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</si>
  <si>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</si>
  <si>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</si>
  <si>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</si>
  <si>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</si>
  <si>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</si>
  <si>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</si>
  <si>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</si>
  <si>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</si>
  <si>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</si>
  <si>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</si>
  <si>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</si>
  <si>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</si>
  <si>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</si>
  <si>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</si>
  <si>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</si>
  <si>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</si>
  <si>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</si>
  <si>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</si>
  <si>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</si>
  <si>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</si>
  <si>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</si>
  <si>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</si>
  <si>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</si>
  <si>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</si>
  <si>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</si>
  <si>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</si>
  <si>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</si>
  <si>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</si>
  <si>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</si>
  <si>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</si>
  <si>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</si>
  <si>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</si>
  <si>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</si>
  <si>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</si>
  <si>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</si>
  <si>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</si>
  <si>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</si>
  <si>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</si>
  <si>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</si>
  <si>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</si>
  <si>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</si>
  <si>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</si>
  <si>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</si>
  <si>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</si>
  <si>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</si>
  <si>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</si>
  <si>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</si>
  <si>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</si>
  <si>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</si>
  <si>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</si>
  <si>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</si>
  <si>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</si>
  <si>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</si>
  <si>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</si>
  <si>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</si>
  <si>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</si>
  <si>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</si>
  <si>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</si>
  <si>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</si>
  <si>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</si>
  <si>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</si>
  <si>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</si>
  <si>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</si>
  <si>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</si>
  <si>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</si>
  <si>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</si>
  <si>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</si>
  <si>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</si>
  <si>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</si>
  <si>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</si>
  <si>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</si>
  <si>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</si>
  <si>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</si>
  <si>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</si>
  <si>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</si>
  <si>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</si>
  <si>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</si>
  <si>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</si>
  <si>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</si>
  <si>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</si>
  <si>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</si>
  <si>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</si>
  <si>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</si>
  <si>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</si>
  <si>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</si>
  <si>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</si>
  <si>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</si>
  <si>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</si>
  <si>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</si>
  <si>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</si>
  <si>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</si>
  <si>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</si>
  <si>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</si>
  <si>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</si>
  <si>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</si>
  <si>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</si>
  <si>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</si>
  <si>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</si>
  <si>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</si>
  <si>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</si>
  <si>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</si>
  <si>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</si>
  <si>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</si>
  <si>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</si>
  <si>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</si>
  <si>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</si>
  <si>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</si>
  <si>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</si>
  <si>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</si>
  <si>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</si>
  <si>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</si>
  <si>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</si>
  <si>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</si>
  <si>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</si>
  <si>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</si>
  <si>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</si>
  <si>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</si>
  <si>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</si>
  <si>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</si>
  <si>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</si>
  <si>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</si>
  <si>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</si>
  <si>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</si>
  <si>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</si>
  <si>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</si>
  <si>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</si>
  <si>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</si>
  <si>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</si>
  <si>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</si>
  <si>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</si>
  <si>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</si>
  <si>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</si>
  <si>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</si>
  <si>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</si>
  <si>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</si>
  <si>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</si>
  <si>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</si>
  <si>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</si>
  <si>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</si>
  <si>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</si>
  <si>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</si>
  <si>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</si>
  <si>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</si>
  <si>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</si>
  <si>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</si>
  <si>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</si>
  <si>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</si>
  <si>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</si>
  <si>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</si>
  <si>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</si>
  <si>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</si>
  <si>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</si>
  <si>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</si>
  <si>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</si>
  <si>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</si>
  <si>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</si>
  <si>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</si>
  <si>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</si>
  <si>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</si>
  <si>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</si>
  <si>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</si>
  <si>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</si>
  <si>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</si>
  <si>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</si>
  <si>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</si>
  <si>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</si>
  <si>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</si>
  <si>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</si>
  <si>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</si>
  <si>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</si>
  <si>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</si>
  <si>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</si>
  <si>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</si>
  <si>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</si>
  <si>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</si>
  <si>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</si>
  <si>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</si>
  <si>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</si>
  <si>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</si>
  <si>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</si>
  <si>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</si>
  <si>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</si>
  <si>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</si>
  <si>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</si>
  <si>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</si>
  <si>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</si>
  <si>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</si>
  <si>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</si>
  <si>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</si>
  <si>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</si>
  <si>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</si>
  <si>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</si>
  <si>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</si>
  <si>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</si>
  <si>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</si>
  <si>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</si>
  <si>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</si>
  <si>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</si>
  <si>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</si>
  <si>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</si>
  <si>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</si>
  <si>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</si>
  <si>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</si>
  <si>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</si>
  <si>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</si>
  <si>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</si>
  <si>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</si>
  <si>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</si>
  <si>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</si>
  <si>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</si>
  <si>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</si>
  <si>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</si>
  <si>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</si>
  <si>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</si>
  <si>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</si>
  <si>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</si>
  <si>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</si>
  <si>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</si>
  <si>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</si>
  <si>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</si>
  <si>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</si>
  <si>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</si>
  <si>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</si>
  <si>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</si>
  <si>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</si>
  <si>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</si>
  <si>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</si>
  <si>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</si>
  <si>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</si>
  <si>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</si>
  <si>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</si>
  <si>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</si>
  <si>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</si>
  <si>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</si>
  <si>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</si>
  <si>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</si>
  <si>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</si>
  <si>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</si>
  <si>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</si>
  <si>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</si>
  <si>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</si>
  <si>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</si>
  <si>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</si>
  <si>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</si>
  <si>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</si>
  <si>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</si>
  <si>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</si>
  <si>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</si>
  <si>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</si>
  <si>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</si>
  <si>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</si>
  <si>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</si>
  <si>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</si>
  <si>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</si>
  <si>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</si>
  <si>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</si>
  <si>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</si>
  <si>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</si>
  <si>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</si>
  <si>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</si>
  <si>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</si>
  <si>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</si>
  <si>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</si>
  <si>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</si>
  <si>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</si>
  <si>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</si>
  <si>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</si>
  <si>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</si>
  <si>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</si>
  <si>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</si>
  <si>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</si>
  <si>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</si>
  <si>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</si>
  <si>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</si>
  <si>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</si>
  <si>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</si>
  <si>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</si>
  <si>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</si>
  <si>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</si>
  <si>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</si>
  <si>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</si>
  <si>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</si>
  <si>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</si>
  <si>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</si>
  <si>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</si>
  <si>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</si>
  <si>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</si>
  <si>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</si>
  <si>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</si>
  <si>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</si>
  <si>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</si>
  <si>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</si>
  <si>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</si>
  <si>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</si>
  <si>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</si>
  <si>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</si>
  <si>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</si>
  <si>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</si>
  <si>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</si>
  <si>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</si>
  <si>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</si>
  <si>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</si>
  <si>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</si>
  <si>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</si>
  <si>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</si>
  <si>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</si>
  <si>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</si>
  <si>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</si>
  <si>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</si>
  <si>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</si>
  <si>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</si>
  <si>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</si>
  <si>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</si>
  <si>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</si>
  <si>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</si>
  <si>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</si>
  <si>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</si>
  <si>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</si>
  <si>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</si>
  <si>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</si>
  <si>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</si>
  <si>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</si>
  <si>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</si>
  <si>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</si>
  <si>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</si>
  <si>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</si>
  <si>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</si>
  <si>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</si>
  <si>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</si>
  <si>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</si>
  <si>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</si>
  <si>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</si>
  <si>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</si>
  <si>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</si>
  <si>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</si>
  <si>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</si>
  <si>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</si>
  <si>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</si>
  <si>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</si>
  <si>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</si>
  <si>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</si>
  <si>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</si>
  <si>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</si>
  <si>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</si>
  <si>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</si>
  <si>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</si>
  <si>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</si>
  <si>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</si>
  <si>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</si>
  <si>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</si>
  <si>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</si>
  <si>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</si>
  <si>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</si>
  <si>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</si>
  <si>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</si>
  <si>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</si>
  <si>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</si>
  <si>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</si>
  <si>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</si>
  <si>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</si>
  <si>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</si>
  <si>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</si>
  <si>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</si>
  <si>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</si>
  <si>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</si>
  <si>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</si>
  <si>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</si>
  <si>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</si>
  <si>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</si>
  <si>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</si>
  <si>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</si>
  <si>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</si>
  <si>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</si>
  <si>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</si>
  <si>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</si>
  <si>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</si>
  <si>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</si>
  <si>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</si>
  <si>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</si>
  <si>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</si>
  <si>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</si>
  <si>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</si>
  <si>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</si>
  <si>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</si>
  <si>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</si>
  <si>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</si>
  <si>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</si>
  <si>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</si>
  <si>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</si>
  <si>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</si>
  <si>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</si>
  <si>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</si>
  <si>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</si>
  <si>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</si>
  <si>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</si>
  <si>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</si>
  <si>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</si>
  <si>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</si>
  <si>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</si>
  <si>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</si>
  <si>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</si>
  <si>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</si>
  <si>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</si>
  <si>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</si>
  <si>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</si>
  <si>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</si>
  <si>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</si>
  <si>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</si>
  <si>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</si>
  <si>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</si>
  <si>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</si>
  <si>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</si>
  <si>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</si>
  <si>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</si>
  <si>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</si>
  <si>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</si>
  <si>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</si>
  <si>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</si>
  <si>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</si>
  <si>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</si>
  <si>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</si>
  <si>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</si>
  <si>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</si>
  <si>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</si>
  <si>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</si>
  <si>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</si>
  <si>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</si>
  <si>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</si>
  <si>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</si>
  <si>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</si>
  <si>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</si>
  <si>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</si>
  <si>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</si>
  <si>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</si>
  <si>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</si>
  <si>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</si>
  <si>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</si>
  <si>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</si>
  <si>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</si>
  <si>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</si>
  <si>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</si>
  <si>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</si>
  <si>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</si>
  <si>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</si>
  <si>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</si>
  <si>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</si>
  <si>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</si>
  <si>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</si>
  <si>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</si>
  <si>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</si>
  <si>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</si>
  <si>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</si>
  <si>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</si>
  <si>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</si>
  <si>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</si>
  <si>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</si>
  <si>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</si>
  <si>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</si>
  <si>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</si>
  <si>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</si>
  <si>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</si>
  <si>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</si>
  <si>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</si>
  <si>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</si>
  <si>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</si>
  <si>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</si>
  <si>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</si>
  <si>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</si>
  <si>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</si>
  <si>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</si>
  <si>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</si>
  <si>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</si>
  <si>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</si>
  <si>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</si>
  <si>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</si>
  <si>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</si>
  <si>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</si>
  <si>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</si>
  <si>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</si>
  <si>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</si>
  <si>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</si>
  <si>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</si>
  <si>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</si>
  <si>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</si>
  <si>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</si>
  <si>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</si>
  <si>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</si>
  <si>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</si>
  <si>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</si>
  <si>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</si>
  <si>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</si>
  <si>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</si>
  <si>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</si>
  <si>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</si>
  <si>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</si>
  <si>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</si>
  <si>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</si>
  <si>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</si>
  <si>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</si>
  <si>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</si>
  <si>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</si>
  <si>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</si>
  <si>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</si>
  <si>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</si>
  <si>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</si>
  <si>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</si>
  <si>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</si>
  <si>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</si>
  <si>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</si>
  <si>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</si>
  <si>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</si>
  <si>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</si>
  <si>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</si>
  <si>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</si>
  <si>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</si>
  <si>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</si>
  <si>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</si>
  <si>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</si>
  <si>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</si>
  <si>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</si>
  <si>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</si>
  <si>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</si>
  <si>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</si>
  <si>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</si>
  <si>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</si>
  <si>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</si>
  <si>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</si>
  <si>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</si>
  <si>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</si>
  <si>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</si>
  <si>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</si>
  <si>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</si>
  <si>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</si>
  <si>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</si>
  <si>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</si>
  <si>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</si>
  <si>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</si>
  <si>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</si>
  <si>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</si>
  <si>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</si>
  <si>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</si>
  <si>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</si>
  <si>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</si>
  <si>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</si>
  <si>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</si>
  <si>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</si>
  <si>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</si>
  <si>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</si>
  <si>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</si>
  <si>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</si>
  <si>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</si>
  <si>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</si>
  <si>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</si>
  <si>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</si>
  <si>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</si>
  <si>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</si>
  <si>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</si>
  <si>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</si>
  <si>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</si>
  <si>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</si>
  <si>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</si>
  <si>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</si>
  <si>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</si>
  <si>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</si>
  <si>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</si>
  <si>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</si>
  <si>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</si>
  <si>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</si>
  <si>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</si>
  <si>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</si>
  <si>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</si>
  <si>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</si>
  <si>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</si>
  <si>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</si>
  <si>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</si>
  <si>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</si>
  <si>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</si>
  <si>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</si>
  <si>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</si>
  <si>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</si>
  <si>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</si>
  <si>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</si>
  <si>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</si>
  <si>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</si>
  <si>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</si>
  <si>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</si>
  <si>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</si>
  <si>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</si>
  <si>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</si>
  <si>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</si>
  <si>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</si>
  <si>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</si>
  <si>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</si>
  <si>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</si>
  <si>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</si>
  <si>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</si>
  <si>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</si>
  <si>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</si>
  <si>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</si>
  <si>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</si>
  <si>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</si>
  <si>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</si>
  <si>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</si>
  <si>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</si>
  <si>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</si>
  <si>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</si>
  <si>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</si>
  <si>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</si>
  <si>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</si>
  <si>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</si>
  <si>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</si>
  <si>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</si>
  <si>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</si>
  <si>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</si>
  <si>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</si>
  <si>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</si>
  <si>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</si>
  <si>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</si>
  <si>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</si>
  <si>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</si>
  <si>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</si>
  <si>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</si>
  <si>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</si>
  <si>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</si>
  <si>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</si>
  <si>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</si>
  <si>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</si>
  <si>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</si>
  <si>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</si>
  <si>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</si>
  <si>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</si>
  <si>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</si>
  <si>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</si>
  <si>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</si>
  <si>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</si>
  <si>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</si>
  <si>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</si>
  <si>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</si>
  <si>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</si>
  <si>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</si>
  <si>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</si>
  <si>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</si>
  <si>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</si>
  <si>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</si>
  <si>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</si>
  <si>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</si>
  <si>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</si>
  <si>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</si>
  <si>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</si>
  <si>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</si>
  <si>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</si>
  <si>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</si>
  <si>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</si>
  <si>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</si>
  <si>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</si>
  <si>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</si>
  <si>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</si>
  <si>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</si>
  <si>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</si>
  <si>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</si>
  <si>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</si>
  <si>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</si>
  <si>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</si>
  <si>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</si>
  <si>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</si>
  <si>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</si>
  <si>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</si>
  <si>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</si>
  <si>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</si>
  <si>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</si>
  <si>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</si>
  <si>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</si>
  <si>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</si>
  <si>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</si>
  <si>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</si>
  <si>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</si>
  <si>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</si>
  <si>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</si>
  <si>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</si>
  <si>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</si>
  <si>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</si>
  <si>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</si>
  <si>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</si>
  <si>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</si>
  <si>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</si>
  <si>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</si>
  <si>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</si>
  <si>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</si>
  <si>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</si>
  <si>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</si>
  <si>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</si>
  <si>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</si>
  <si>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</si>
  <si>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</si>
  <si>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</si>
  <si>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</si>
  <si>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</si>
  <si>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</si>
  <si>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</si>
  <si>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</si>
  <si>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</si>
  <si>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</si>
  <si>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</si>
  <si>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</si>
  <si>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</si>
  <si>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</si>
  <si>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</si>
  <si>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</si>
  <si>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</si>
  <si>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</si>
  <si>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</si>
  <si>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</si>
  <si>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</si>
  <si>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</si>
  <si>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</si>
  <si>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</si>
  <si>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</si>
  <si>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</si>
  <si>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</si>
  <si>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</si>
  <si>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</si>
  <si>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</si>
  <si>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</si>
  <si>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</si>
  <si>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</si>
  <si>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</si>
  <si>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</si>
  <si>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</si>
  <si>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</si>
  <si>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</si>
  <si>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</si>
  <si>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</si>
  <si>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</si>
  <si>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</si>
  <si>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</si>
  <si>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</si>
  <si>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</si>
  <si>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</si>
  <si>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</si>
  <si>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</si>
  <si>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</si>
  <si>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</si>
  <si>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</si>
  <si>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</si>
  <si>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</si>
  <si>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</si>
  <si>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</si>
  <si>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</si>
  <si>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</si>
  <si>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</si>
  <si>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</si>
  <si>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</si>
  <si>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</si>
  <si>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</si>
  <si>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</si>
  <si>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</si>
  <si>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</si>
  <si>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</si>
  <si>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</si>
  <si>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</si>
  <si>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</si>
  <si>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</si>
  <si>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</si>
  <si>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</si>
  <si>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</si>
  <si>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</si>
  <si>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</si>
  <si>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</si>
  <si>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</si>
  <si>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</si>
  <si>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</si>
  <si>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</si>
  <si>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</si>
  <si>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</si>
  <si>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</si>
  <si>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</si>
  <si>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</si>
  <si>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</si>
  <si>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</si>
  <si>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</si>
  <si>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</si>
  <si>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</si>
  <si>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</si>
  <si>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</si>
  <si>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</si>
  <si>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</si>
  <si>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</si>
  <si>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</si>
  <si>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</si>
  <si>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</si>
  <si>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</si>
  <si>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</si>
  <si>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</si>
  <si>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</si>
  <si>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</si>
  <si>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</si>
  <si>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</si>
  <si>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</si>
  <si>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</si>
  <si>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</si>
  <si>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</si>
  <si>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</si>
  <si>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</si>
  <si>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</si>
  <si>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</si>
  <si>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</si>
  <si>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</si>
  <si>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</si>
  <si>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</si>
  <si>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</si>
  <si>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</si>
  <si>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</si>
  <si>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</si>
  <si>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</si>
  <si>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</si>
  <si>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</si>
  <si>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</si>
  <si>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</si>
  <si>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</si>
  <si>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</si>
  <si>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</si>
  <si>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</si>
  <si>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</si>
  <si>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</si>
  <si>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</si>
  <si>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</si>
  <si>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</si>
  <si>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</si>
  <si>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</si>
  <si>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</si>
  <si>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</si>
  <si>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</si>
  <si>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</si>
  <si>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</si>
  <si>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</si>
  <si>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</si>
  <si>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</si>
  <si>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</si>
  <si>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</si>
  <si>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</si>
  <si>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</si>
  <si>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</si>
  <si>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</si>
  <si>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</si>
  <si>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</si>
  <si>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</si>
  <si>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</si>
  <si>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</si>
  <si>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</si>
  <si>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</si>
  <si>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</si>
  <si>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</si>
  <si>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</si>
  <si>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</si>
  <si>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</si>
  <si>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</si>
  <si>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</si>
  <si>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</si>
  <si>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</si>
  <si>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</si>
  <si>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</si>
  <si>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</si>
  <si>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</si>
  <si>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</si>
  <si>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</si>
  <si>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</si>
  <si>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</si>
  <si>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</si>
  <si>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</si>
  <si>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</si>
  <si>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</si>
  <si>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</si>
  <si>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</si>
  <si>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</si>
  <si>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</si>
  <si>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</si>
  <si>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</si>
  <si>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</si>
  <si>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</si>
  <si>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</si>
  <si>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</si>
  <si>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</si>
  <si>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</si>
  <si>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</si>
  <si>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</si>
  <si>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</si>
  <si>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</si>
  <si>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</si>
  <si>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</si>
  <si>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</si>
  <si>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</si>
  <si>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</si>
  <si>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</si>
  <si>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</si>
  <si>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</si>
  <si>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</si>
  <si>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</si>
  <si>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</si>
  <si>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</si>
  <si>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</si>
  <si>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</si>
  <si>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</si>
  <si>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</si>
  <si>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</si>
  <si>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</si>
  <si>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</si>
  <si>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</si>
  <si>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</si>
  <si>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</si>
  <si>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</si>
  <si>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</si>
  <si>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</si>
  <si>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</si>
  <si>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</si>
  <si>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</si>
  <si>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</si>
  <si>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</si>
  <si>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</si>
  <si>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</si>
  <si>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</si>
  <si>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</si>
  <si>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</si>
  <si>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</si>
  <si>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</si>
  <si>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</si>
  <si>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</si>
  <si>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</si>
  <si>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</si>
  <si>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</si>
  <si>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</si>
  <si>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</si>
  <si>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</si>
  <si>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</si>
  <si>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</si>
  <si>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</si>
  <si>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</si>
  <si>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</si>
  <si>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</si>
  <si>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</si>
  <si>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</si>
  <si>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</si>
  <si>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</si>
  <si>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</si>
  <si>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</si>
  <si>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</si>
  <si>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</si>
  <si>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</si>
  <si>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</si>
  <si>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</si>
  <si>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</si>
  <si>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</si>
  <si>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</si>
  <si>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</si>
  <si>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</si>
  <si>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</si>
  <si>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</si>
  <si>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</si>
  <si>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</si>
  <si>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</si>
  <si>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</si>
  <si>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</si>
  <si>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</si>
  <si>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</si>
  <si>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</si>
  <si>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</si>
  <si>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</si>
  <si>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</si>
  <si>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</si>
  <si>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</si>
  <si>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</si>
  <si>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</si>
  <si>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</si>
  <si>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</si>
  <si>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</si>
  <si>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</si>
  <si>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</si>
  <si>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</si>
  <si>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</si>
  <si>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</si>
  <si>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</si>
  <si>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</si>
  <si>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</si>
  <si>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</si>
  <si>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</si>
  <si>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</si>
  <si>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</si>
  <si>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</si>
  <si>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</si>
  <si>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</si>
  <si>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</si>
  <si>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</si>
  <si>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</si>
  <si>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</si>
  <si>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</si>
  <si>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</si>
  <si>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</si>
  <si>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</si>
  <si>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</si>
  <si>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</si>
  <si>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</si>
  <si>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</si>
  <si>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</si>
  <si>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</si>
  <si>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</si>
  <si>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</si>
  <si>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</si>
  <si>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</si>
  <si>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</si>
  <si>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</si>
  <si>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</si>
  <si>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</si>
  <si>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</si>
  <si>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</si>
  <si>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</si>
  <si>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</si>
  <si>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</si>
  <si>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</si>
  <si>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</si>
  <si>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</si>
  <si>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</si>
  <si>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</si>
  <si>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</si>
  <si>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</si>
  <si>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</si>
  <si>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</si>
  <si>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</si>
  <si>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</si>
  <si>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</si>
  <si>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</si>
  <si>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</si>
  <si>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</si>
  <si>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</si>
  <si>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</si>
  <si>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</si>
  <si>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</si>
  <si>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</si>
  <si>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</si>
  <si>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</si>
  <si>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</si>
  <si>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</si>
  <si>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</si>
  <si>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</si>
  <si>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</si>
  <si>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</si>
  <si>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</si>
  <si>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</si>
  <si>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</si>
  <si>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</si>
  <si>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</si>
  <si>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</si>
  <si>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</si>
  <si>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</si>
  <si>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</si>
  <si>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</si>
  <si>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</si>
  <si>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</si>
  <si>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</si>
  <si>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</si>
  <si>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</si>
  <si>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</si>
  <si>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</si>
  <si>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</si>
  <si>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</si>
  <si>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</si>
  <si>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</si>
  <si>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</si>
  <si>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</si>
  <si>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</si>
  <si>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</si>
  <si>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</si>
  <si>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</si>
  <si>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</si>
  <si>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</si>
  <si>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</si>
  <si>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</si>
  <si>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</si>
  <si>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</si>
  <si>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</si>
  <si>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</si>
  <si>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</si>
  <si>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</si>
  <si>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</si>
  <si>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</si>
  <si>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</si>
  <si>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</si>
  <si>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</si>
  <si>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</si>
  <si>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</si>
  <si>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</si>
  <si>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</si>
  <si>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</si>
  <si>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</si>
  <si>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</si>
  <si>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</si>
  <si>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</si>
  <si>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</si>
  <si>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</si>
  <si>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</si>
  <si>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</si>
  <si>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</si>
  <si>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</si>
  <si>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</si>
  <si>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</si>
  <si>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</si>
  <si>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</si>
  <si>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</si>
  <si>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</si>
  <si>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</si>
  <si>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</si>
  <si>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</si>
  <si>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</si>
  <si>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</si>
  <si>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</si>
  <si>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</si>
  <si>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</si>
  <si>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</si>
  <si>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</si>
  <si>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</si>
  <si>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</si>
  <si>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</si>
  <si>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</si>
  <si>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</si>
  <si>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</si>
  <si>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</si>
  <si>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</si>
  <si>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</si>
  <si>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</si>
  <si>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</si>
  <si>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</si>
  <si>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</si>
  <si>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</si>
  <si>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</si>
  <si>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</si>
  <si>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</si>
  <si>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</si>
  <si>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</si>
  <si>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</si>
  <si>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</si>
  <si>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</si>
  <si>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</si>
  <si>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</si>
  <si>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</si>
  <si>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</si>
  <si>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</si>
  <si>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</si>
  <si>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</si>
  <si>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</si>
  <si>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</si>
  <si>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</si>
  <si>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</si>
  <si>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</si>
  <si>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</si>
  <si>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</si>
  <si>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</si>
  <si>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</si>
  <si>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</si>
  <si>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</si>
  <si>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</si>
  <si>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</si>
  <si>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</si>
  <si>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</si>
  <si>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</si>
  <si>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</si>
  <si>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</si>
  <si>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</si>
  <si>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</si>
  <si>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</si>
  <si>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</si>
  <si>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</si>
  <si>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</si>
  <si>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</si>
  <si>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</si>
  <si>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</si>
  <si>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</si>
  <si>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</si>
  <si>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</si>
  <si>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</si>
  <si>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</si>
  <si>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</si>
  <si>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</si>
  <si>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</si>
  <si>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</si>
  <si>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</si>
  <si>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</si>
  <si>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</si>
  <si>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</si>
  <si>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</si>
  <si>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</si>
  <si>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</si>
  <si>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</si>
  <si>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</si>
  <si>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</si>
  <si>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</si>
  <si>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</si>
  <si>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</si>
  <si>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</si>
  <si>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</si>
  <si>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</si>
  <si>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</si>
  <si>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</si>
  <si>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</si>
  <si>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</si>
  <si>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</si>
  <si>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</si>
  <si>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</si>
  <si>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</si>
  <si>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</si>
  <si>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</si>
  <si>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</si>
  <si>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</si>
  <si>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</si>
  <si>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</si>
  <si>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</si>
  <si>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</si>
  <si>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</si>
  <si>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</si>
  <si>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</si>
  <si>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</si>
  <si>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</si>
  <si>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</si>
  <si>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</si>
  <si>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</si>
  <si>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</si>
  <si>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</si>
  <si>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</si>
  <si>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</si>
  <si>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</si>
  <si>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</si>
  <si>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</si>
  <si>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</si>
  <si>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</si>
  <si>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</si>
  <si>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</si>
  <si>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</si>
  <si>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</si>
  <si>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</si>
  <si>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</si>
  <si>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</si>
  <si>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</si>
  <si>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</si>
  <si>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</si>
  <si>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</si>
  <si>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</si>
  <si>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</si>
  <si>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</si>
  <si>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</si>
  <si>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</si>
  <si>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</si>
  <si>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</si>
  <si>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</si>
  <si>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</si>
  <si>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</si>
  <si>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</si>
  <si>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</si>
  <si>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</si>
  <si>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</si>
  <si>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</si>
  <si>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</si>
  <si>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</si>
  <si>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</si>
  <si>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</si>
  <si>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</si>
  <si>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</si>
  <si>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</si>
  <si>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</si>
  <si>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</si>
  <si>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</si>
  <si>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</si>
  <si>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</si>
  <si>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</si>
  <si>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</si>
  <si>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</si>
  <si>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</si>
  <si>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</si>
  <si>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</si>
  <si>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</si>
  <si>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</si>
  <si>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</si>
  <si>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</si>
  <si>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</si>
  <si>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</si>
  <si>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</si>
  <si>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</si>
  <si>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</si>
  <si>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</si>
  <si>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</si>
  <si>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</si>
  <si>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</si>
  <si>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</si>
  <si>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</si>
  <si>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</si>
  <si>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</si>
  <si>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</si>
  <si>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</si>
  <si>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</si>
  <si>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</si>
  <si>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</si>
  <si>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</si>
  <si>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</si>
  <si>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</si>
  <si>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</si>
  <si>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</si>
  <si>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</si>
  <si>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</si>
  <si>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</si>
  <si>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</si>
  <si>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</si>
  <si>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</si>
  <si>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</si>
  <si>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</si>
  <si>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</si>
  <si>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</si>
  <si>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</si>
  <si>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</si>
  <si>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</si>
  <si>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</si>
  <si>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</si>
  <si>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</si>
  <si>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</si>
  <si>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</si>
  <si>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</si>
  <si>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</si>
  <si>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</si>
  <si>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</si>
  <si>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</si>
  <si>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</si>
  <si>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</si>
  <si>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</si>
  <si>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</si>
  <si>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</si>
  <si>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</si>
  <si>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</si>
  <si>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</si>
  <si>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</si>
  <si>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</si>
  <si>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</si>
  <si>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</si>
  <si>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</si>
  <si>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</si>
  <si>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</si>
  <si>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</si>
  <si>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</si>
  <si>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</si>
  <si>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</si>
  <si>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</si>
  <si>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</si>
  <si>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</si>
  <si>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</si>
  <si>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</si>
  <si>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</si>
  <si>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</si>
  <si>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</si>
  <si>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</si>
  <si>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</si>
  <si>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</si>
  <si>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</si>
  <si>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</si>
  <si>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</si>
  <si>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</si>
  <si>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</si>
  <si>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</si>
  <si>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</si>
  <si>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</si>
  <si>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</si>
  <si>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</si>
  <si>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</si>
  <si>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</si>
  <si>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</si>
  <si>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</si>
  <si>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</si>
  <si>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</si>
  <si>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</si>
  <si>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</si>
  <si>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</si>
  <si>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</si>
  <si>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</si>
  <si>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</si>
  <si>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</si>
  <si>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</si>
  <si>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</si>
  <si>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</si>
  <si>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</si>
  <si>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</si>
  <si>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</si>
  <si>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</si>
  <si>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</si>
  <si>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</si>
  <si>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</si>
  <si>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</si>
  <si>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</si>
  <si>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</si>
  <si>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</si>
  <si>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</si>
  <si>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</si>
  <si>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</si>
  <si>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</si>
  <si>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</si>
  <si>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</si>
  <si>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</si>
  <si>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</si>
  <si>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</si>
  <si>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</si>
  <si>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</si>
  <si>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</si>
  <si>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</si>
  <si>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</si>
  <si>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</si>
  <si>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</si>
  <si>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</si>
  <si>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</si>
  <si>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</si>
  <si>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</si>
  <si>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</si>
  <si>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</si>
  <si>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</si>
  <si>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</si>
  <si>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</si>
  <si>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</si>
  <si>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</si>
  <si>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</si>
  <si>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</si>
  <si>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</si>
  <si>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</si>
  <si>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</si>
  <si>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</si>
  <si>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</si>
  <si>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</si>
  <si>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</si>
  <si>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</si>
  <si>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</si>
  <si>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</si>
  <si>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</si>
  <si>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</si>
  <si>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</si>
  <si>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</si>
  <si>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</si>
  <si>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</si>
  <si>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</si>
  <si>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</si>
  <si>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</si>
  <si>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</si>
  <si>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</si>
  <si>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</si>
  <si>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</si>
  <si>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</si>
  <si>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</si>
  <si>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</si>
  <si>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</si>
  <si>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</si>
  <si>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</si>
  <si>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</si>
  <si>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</si>
  <si>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</si>
  <si>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</si>
  <si>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</si>
  <si>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</si>
  <si>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</si>
  <si>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</si>
  <si>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</si>
  <si>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</si>
  <si>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</si>
  <si>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</si>
  <si>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</si>
  <si>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</si>
  <si>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</si>
  <si>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</si>
  <si>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</si>
  <si>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</si>
  <si>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</si>
  <si>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</si>
  <si>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</si>
  <si>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</si>
  <si>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</si>
  <si>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</si>
  <si>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</si>
  <si>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</si>
  <si>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</si>
  <si>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</si>
  <si>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</si>
  <si>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</si>
  <si>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</si>
  <si>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</si>
  <si>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</si>
  <si>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</si>
  <si>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</si>
  <si>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</si>
  <si>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</si>
  <si>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</si>
  <si>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</si>
  <si>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</si>
  <si>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</si>
  <si>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</si>
  <si>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</si>
  <si>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</si>
  <si>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</si>
  <si>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</si>
  <si>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</si>
  <si>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</si>
  <si>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</si>
  <si>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</si>
  <si>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</si>
  <si>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</si>
  <si>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</si>
  <si>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</si>
  <si>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</si>
  <si>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</si>
  <si>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</si>
  <si>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</si>
  <si>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</si>
  <si>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</si>
  <si>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</si>
  <si>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</si>
  <si>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</si>
  <si>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</si>
  <si>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</si>
  <si>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</si>
  <si>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</si>
  <si>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</si>
  <si>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</si>
  <si>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</si>
  <si>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</si>
  <si>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</si>
  <si>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</si>
  <si>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</si>
  <si>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</si>
  <si>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</si>
  <si>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</si>
  <si>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</si>
  <si>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</si>
  <si>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</si>
  <si>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</si>
  <si>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</si>
  <si>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</si>
  <si>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</si>
  <si>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</si>
  <si>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</si>
  <si>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</si>
  <si>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</si>
  <si>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</si>
  <si>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</si>
  <si>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</si>
  <si>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</si>
  <si>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</si>
  <si>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</si>
  <si>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</si>
  <si>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</si>
  <si>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</si>
  <si>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</si>
  <si>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</si>
  <si>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</si>
  <si>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</si>
  <si>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</si>
  <si>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</si>
  <si>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</si>
  <si>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</si>
  <si>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</si>
  <si>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</si>
  <si>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</si>
  <si>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</si>
  <si>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</si>
  <si>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</si>
  <si>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</si>
  <si>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</si>
  <si>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</si>
  <si>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</si>
  <si>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</si>
  <si>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</si>
  <si>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</si>
  <si>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</si>
  <si>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</si>
  <si>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</si>
  <si>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</si>
  <si>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</si>
  <si>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</si>
  <si>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</si>
  <si>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</si>
  <si>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</si>
  <si>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</si>
  <si>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</si>
  <si>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</si>
  <si>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</si>
  <si>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</si>
  <si>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</si>
  <si>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</si>
  <si>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</si>
  <si>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</si>
  <si>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</si>
  <si>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</si>
  <si>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</si>
  <si>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</si>
  <si>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</si>
  <si>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</si>
  <si>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</si>
  <si>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</si>
  <si>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</si>
  <si>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</si>
  <si>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</si>
  <si>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</si>
  <si>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</si>
  <si>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</si>
  <si>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</si>
  <si>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</si>
  <si>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</si>
  <si>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</si>
  <si>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</si>
  <si>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</si>
  <si>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</si>
  <si>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</si>
  <si>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</si>
  <si>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</si>
  <si>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</si>
  <si>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</si>
  <si>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</si>
  <si>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</si>
  <si>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</si>
  <si>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</si>
  <si>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</si>
  <si>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</si>
  <si>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</si>
  <si>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</si>
  <si>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</si>
  <si>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</si>
  <si>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</si>
  <si>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</si>
  <si>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</si>
  <si>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</si>
  <si>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</si>
  <si>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</si>
  <si>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</si>
  <si>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</si>
  <si>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</si>
  <si>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</si>
  <si>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</si>
  <si>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</si>
  <si>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</si>
  <si>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</si>
  <si>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</si>
  <si>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</si>
  <si>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</si>
  <si>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</si>
  <si>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</si>
  <si>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</si>
  <si>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</si>
  <si>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</si>
  <si>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</si>
  <si>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</si>
  <si>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</si>
  <si>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</si>
  <si>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</si>
  <si>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</si>
  <si>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</si>
  <si>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</si>
  <si>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</si>
  <si>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</si>
  <si>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</si>
  <si>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</si>
  <si>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</si>
  <si>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</si>
  <si>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</si>
  <si>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</si>
  <si>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</si>
  <si>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</si>
  <si>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</si>
  <si>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</si>
  <si>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</si>
  <si>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</si>
  <si>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</si>
  <si>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</si>
  <si>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</si>
  <si>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</si>
  <si>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</si>
  <si>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</si>
  <si>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</si>
  <si>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</si>
  <si>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</si>
  <si>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</si>
  <si>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</si>
  <si>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</si>
  <si>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</si>
  <si>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</si>
  <si>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</si>
  <si>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</si>
  <si>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</si>
  <si>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</si>
  <si>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</si>
  <si>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</si>
  <si>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</si>
  <si>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</si>
  <si>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</si>
  <si>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</si>
  <si>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</si>
  <si>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</si>
  <si>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</si>
  <si>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</si>
  <si>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</si>
  <si>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</si>
  <si>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</si>
  <si>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</si>
  <si>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</si>
  <si>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</si>
  <si>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</si>
  <si>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</si>
  <si>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</si>
  <si>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</si>
  <si>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</si>
  <si>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</si>
  <si>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</si>
  <si>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</si>
  <si>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</si>
  <si>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</si>
  <si>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</si>
  <si>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</si>
  <si>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</si>
  <si>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</si>
  <si>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</si>
  <si>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</si>
  <si>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</si>
  <si>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</si>
  <si>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</si>
  <si>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</si>
  <si>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</si>
  <si>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</si>
  <si>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</si>
  <si>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</si>
  <si>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</si>
  <si>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</si>
  <si>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</si>
  <si>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</si>
  <si>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</si>
  <si>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</si>
  <si>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</si>
  <si>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</si>
  <si>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</si>
  <si>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</si>
  <si>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</si>
  <si>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</si>
  <si>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</si>
  <si>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</si>
  <si>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</si>
  <si>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</si>
  <si>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</si>
  <si>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</si>
  <si>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</si>
  <si>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</si>
  <si>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</si>
  <si>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</si>
  <si>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</si>
  <si>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</si>
  <si>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</si>
  <si>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</si>
  <si>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</si>
  <si>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</si>
  <si>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</si>
  <si>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</si>
  <si>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</si>
  <si>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</si>
  <si>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</si>
  <si>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</si>
  <si>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</si>
  <si>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</si>
  <si>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</si>
  <si>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</si>
  <si>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</si>
  <si>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</si>
  <si>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</si>
  <si>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</si>
  <si>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</si>
  <si>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</si>
  <si>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</si>
  <si>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</si>
  <si>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</si>
  <si>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</si>
  <si>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</si>
  <si>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</si>
  <si>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</si>
  <si>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</si>
  <si>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</si>
  <si>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</si>
  <si>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</si>
  <si>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</si>
  <si>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</si>
  <si>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</si>
  <si>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</si>
  <si>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</si>
  <si>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</si>
  <si>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</si>
  <si>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</si>
  <si>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</si>
  <si>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</si>
  <si>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</si>
  <si>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</si>
  <si>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</si>
  <si>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</si>
  <si>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</si>
  <si>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</si>
  <si>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</si>
  <si>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</si>
  <si>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</si>
  <si>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</si>
  <si>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</si>
  <si>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</si>
  <si>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</si>
  <si>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</si>
  <si>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</si>
  <si>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</si>
  <si>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</si>
  <si>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</si>
  <si>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</si>
  <si>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</si>
  <si>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</si>
  <si>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</si>
  <si>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</si>
  <si>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</si>
  <si>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</si>
  <si>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</si>
  <si>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</si>
  <si>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</si>
  <si>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</si>
  <si>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</si>
  <si>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</si>
  <si>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</si>
  <si>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</si>
  <si>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</si>
  <si>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</si>
  <si>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</si>
  <si>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</si>
  <si>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</si>
  <si>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</si>
  <si>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</si>
  <si>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</si>
  <si>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</si>
  <si>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</si>
  <si>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</si>
  <si>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</si>
  <si>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</si>
  <si>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</si>
  <si>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</si>
  <si>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</si>
  <si>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</si>
  <si>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</si>
  <si>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</si>
  <si>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</si>
  <si>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</si>
  <si>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</si>
  <si>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</si>
  <si>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</si>
  <si>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</si>
  <si>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</si>
  <si>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</si>
  <si>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</si>
  <si>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</si>
  <si>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</si>
  <si>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</si>
  <si>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</si>
  <si>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</si>
  <si>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</si>
  <si>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</si>
  <si>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</si>
  <si>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</si>
  <si>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</si>
  <si>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</si>
  <si>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</si>
  <si>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</si>
  <si>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</si>
  <si>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</si>
  <si>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</si>
  <si>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</si>
  <si>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</si>
  <si>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</si>
  <si>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</si>
  <si>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</si>
  <si>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</si>
  <si>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</si>
  <si>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</si>
  <si>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</si>
  <si>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</si>
  <si>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</si>
  <si>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</si>
  <si>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</si>
  <si>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</si>
  <si>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</si>
  <si>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</si>
  <si>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</si>
  <si>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</si>
  <si>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</si>
  <si>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</si>
  <si>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</si>
  <si>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</si>
  <si>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</si>
  <si>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</si>
  <si>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</si>
  <si>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</si>
  <si>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</si>
  <si>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</si>
  <si>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</si>
  <si>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</si>
  <si>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</si>
  <si>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</si>
  <si>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</si>
  <si>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</si>
  <si>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</si>
  <si>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</si>
  <si>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</si>
  <si>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</si>
  <si>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</si>
  <si>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</si>
  <si>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</si>
  <si>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</si>
  <si>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</si>
  <si>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</si>
  <si>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</si>
  <si>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</si>
  <si>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</si>
  <si>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</si>
  <si>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</si>
  <si>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</si>
  <si>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</si>
  <si>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</si>
  <si>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</si>
  <si>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</si>
  <si>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</si>
  <si>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</si>
  <si>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</si>
  <si>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</si>
  <si>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</si>
  <si>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</si>
  <si>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</si>
  <si>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</si>
  <si>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</si>
  <si>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</si>
  <si>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</si>
  <si>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</si>
  <si>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</si>
  <si>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</si>
  <si>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</si>
  <si>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</si>
  <si>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</si>
  <si>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</si>
  <si>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</si>
  <si>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</si>
  <si>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</si>
  <si>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</si>
  <si>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</si>
  <si>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</si>
  <si>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</si>
  <si>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</si>
  <si>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</si>
  <si>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</si>
  <si>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</si>
  <si>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</si>
  <si>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</si>
  <si>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</si>
  <si>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</si>
  <si>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</si>
  <si>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</si>
  <si>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</si>
  <si>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</si>
  <si>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</si>
  <si>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</si>
  <si>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</si>
  <si>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</si>
  <si>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</si>
  <si>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</si>
  <si>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</si>
  <si>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</si>
  <si>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</si>
  <si>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</si>
  <si>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</si>
  <si>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</si>
  <si>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</si>
  <si>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</si>
  <si>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</si>
  <si>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</si>
  <si>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</si>
  <si>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</si>
  <si>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</si>
  <si>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</si>
  <si>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</si>
  <si>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</si>
  <si>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</si>
  <si>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</si>
  <si>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</si>
  <si>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</si>
  <si>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</si>
  <si>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</si>
  <si>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</si>
  <si>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</si>
  <si>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</si>
  <si>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</si>
  <si>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</si>
  <si>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</si>
  <si>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</si>
  <si>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</si>
  <si>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</si>
  <si>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</si>
  <si>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</si>
  <si>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</si>
  <si>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</si>
  <si>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</si>
  <si>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</si>
  <si>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</si>
  <si>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</si>
  <si>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</si>
  <si>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</si>
  <si>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</si>
  <si>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</si>
  <si>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</si>
  <si>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</si>
  <si>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</si>
  <si>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</si>
  <si>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</si>
  <si>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</si>
  <si>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</si>
  <si>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</si>
  <si>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</si>
  <si>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</si>
  <si>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</si>
  <si>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</si>
  <si>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</si>
  <si>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</si>
  <si>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</si>
  <si>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</si>
  <si>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</si>
  <si>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</si>
  <si>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</si>
  <si>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</si>
  <si>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</si>
  <si>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</si>
  <si>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</si>
  <si>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</si>
  <si>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</si>
  <si>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</si>
  <si>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</si>
  <si>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</si>
  <si>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</si>
  <si>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</si>
  <si>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</si>
  <si>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</si>
  <si>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</si>
  <si>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</si>
  <si>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</si>
  <si>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</si>
  <si>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</si>
  <si>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</si>
  <si>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</si>
  <si>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</si>
  <si>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</si>
  <si>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</si>
  <si>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</si>
  <si>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</si>
  <si>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</si>
  <si>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</si>
  <si>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</si>
  <si>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</si>
  <si>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</si>
  <si>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</si>
  <si>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</si>
  <si>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</si>
  <si>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</si>
  <si>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</si>
  <si>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</si>
  <si>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</si>
  <si>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</si>
  <si>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</si>
  <si>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</si>
  <si>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</si>
  <si>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</si>
  <si>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</si>
  <si>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</si>
  <si>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</si>
  <si>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</si>
  <si>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</si>
  <si>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</si>
  <si>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</si>
  <si>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</si>
  <si>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</si>
  <si>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</si>
  <si>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</si>
  <si>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</si>
  <si>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</si>
  <si>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</si>
  <si>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</si>
  <si>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</si>
  <si>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</si>
  <si>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</si>
  <si>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</si>
  <si>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</si>
  <si>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</si>
  <si>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</si>
  <si>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</si>
  <si>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</si>
  <si>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</si>
  <si>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</si>
  <si>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</si>
  <si>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</si>
  <si>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</si>
  <si>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</si>
  <si>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</si>
  <si>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</si>
  <si>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</si>
  <si>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</si>
  <si>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</si>
  <si>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</si>
  <si>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</si>
  <si>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</si>
  <si>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</si>
  <si>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</si>
  <si>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</si>
  <si>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</si>
  <si>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</si>
  <si>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</si>
  <si>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</si>
  <si>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</si>
  <si>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</si>
  <si>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</si>
  <si>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</si>
  <si>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</si>
  <si>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</si>
  <si>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</si>
  <si>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</si>
  <si>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</si>
  <si>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</si>
  <si>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</si>
  <si>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</si>
  <si>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</si>
  <si>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</si>
  <si>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</si>
  <si>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</si>
  <si>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</si>
  <si>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</si>
  <si>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</si>
  <si>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</si>
  <si>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</si>
  <si>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</si>
  <si>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</si>
  <si>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</si>
  <si>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</si>
  <si>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</si>
  <si>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</si>
  <si>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</si>
  <si>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</si>
  <si>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</si>
  <si>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</si>
  <si>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</si>
  <si>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</si>
  <si>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</si>
  <si>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</si>
  <si>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</si>
  <si>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</si>
  <si>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</si>
  <si>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</si>
  <si>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</si>
  <si>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</si>
  <si>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</si>
  <si>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</si>
  <si>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</si>
  <si>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</si>
  <si>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</si>
  <si>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</si>
  <si>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</si>
  <si>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</si>
  <si>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</si>
  <si>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</si>
  <si>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</si>
  <si>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</si>
  <si>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</si>
  <si>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</si>
  <si>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</si>
  <si>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</si>
  <si>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</si>
  <si>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</si>
  <si>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</si>
  <si>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</si>
  <si>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</si>
  <si>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</si>
  <si>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</si>
  <si>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</si>
  <si>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</si>
  <si>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</si>
  <si>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</si>
  <si>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</si>
  <si>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</si>
  <si>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</si>
  <si>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</si>
  <si>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</si>
  <si>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</si>
  <si>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</si>
  <si>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</si>
  <si>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</si>
  <si>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</si>
  <si>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</si>
  <si>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</si>
  <si>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</si>
  <si>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</si>
  <si>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</si>
  <si>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</si>
  <si>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</si>
  <si>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</si>
  <si>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</si>
  <si>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</si>
  <si>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</si>
  <si>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</si>
  <si>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</si>
  <si>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</si>
  <si>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</si>
  <si>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</si>
  <si>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</si>
  <si>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</si>
  <si>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</si>
  <si>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</si>
  <si>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</si>
  <si>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</si>
  <si>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</si>
  <si>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</si>
  <si>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</si>
  <si>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</si>
  <si>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</si>
  <si>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</si>
  <si>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</si>
  <si>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</si>
  <si>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</si>
  <si>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</si>
  <si>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</si>
  <si>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</si>
  <si>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</si>
  <si>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</si>
  <si>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</si>
  <si>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</si>
  <si>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</si>
  <si>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</si>
  <si>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</si>
  <si>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</si>
  <si>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</si>
  <si>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</si>
  <si>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</si>
  <si>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</si>
  <si>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</si>
  <si>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</si>
  <si>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</si>
  <si>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</si>
  <si>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</si>
  <si>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</si>
  <si>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</si>
  <si>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</si>
  <si>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</si>
  <si>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</si>
  <si>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</si>
  <si>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</si>
  <si>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</si>
  <si>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</si>
  <si>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</si>
  <si>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</si>
  <si>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</si>
  <si>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</si>
  <si>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</si>
  <si>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</si>
  <si>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</si>
  <si>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</si>
  <si>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</si>
  <si>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</si>
  <si>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</si>
  <si>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</si>
  <si>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</si>
  <si>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</si>
  <si>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</si>
  <si>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</si>
  <si>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</si>
  <si>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</si>
  <si>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</si>
  <si>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</si>
  <si>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</si>
  <si>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</si>
  <si>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</si>
  <si>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</si>
  <si>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</si>
  <si>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</si>
  <si>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</si>
  <si>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</si>
  <si>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</si>
  <si>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</si>
  <si>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</si>
  <si>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</si>
  <si>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</si>
  <si>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</si>
  <si>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</si>
  <si>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</si>
  <si>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</si>
  <si>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</si>
  <si>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</si>
  <si>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</si>
  <si>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</si>
  <si>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</si>
  <si>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</si>
  <si>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</si>
  <si>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</si>
  <si>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</si>
  <si>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</si>
  <si>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</si>
  <si>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</si>
  <si>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</si>
  <si>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</si>
  <si>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</si>
  <si>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</si>
  <si>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</si>
  <si>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</si>
  <si>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</si>
  <si>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</si>
  <si>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</si>
  <si>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</si>
  <si>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</si>
  <si>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</si>
  <si>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</si>
  <si>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</si>
  <si>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</si>
  <si>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</si>
  <si>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</si>
  <si>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</si>
  <si>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</si>
  <si>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</si>
  <si>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</si>
  <si>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</si>
  <si>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</si>
  <si>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</si>
  <si>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</si>
  <si>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</si>
  <si>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</si>
  <si>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</si>
  <si>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</si>
  <si>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</si>
  <si>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</si>
  <si>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</si>
  <si>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</si>
  <si>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</si>
  <si>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</si>
  <si>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</si>
  <si>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</si>
  <si>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</si>
  <si>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</si>
  <si>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</si>
  <si>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</si>
  <si>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</si>
  <si>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</si>
  <si>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</si>
  <si>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</si>
  <si>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</si>
  <si>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</si>
  <si>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</si>
  <si>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</si>
  <si>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</si>
  <si>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</si>
  <si>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</si>
  <si>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</si>
  <si>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</si>
  <si>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</si>
  <si>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</si>
  <si>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</si>
  <si>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</si>
  <si>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</si>
  <si>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</si>
  <si>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</si>
  <si>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</si>
  <si>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</si>
  <si>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</si>
  <si>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</si>
  <si>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</si>
  <si>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</si>
  <si>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</si>
  <si>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</si>
  <si>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</si>
  <si>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</si>
  <si>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</si>
  <si>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</si>
  <si>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</si>
  <si>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</si>
  <si>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</si>
  <si>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</si>
  <si>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</si>
  <si>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</si>
  <si>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</si>
  <si>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</si>
  <si>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</si>
  <si>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</si>
  <si>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</si>
  <si>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</si>
  <si>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</si>
  <si>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</si>
  <si>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</si>
  <si>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</si>
  <si>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</si>
  <si>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</si>
  <si>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</si>
  <si>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</si>
  <si>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</si>
  <si>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</si>
  <si>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</si>
  <si>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</si>
  <si>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</si>
  <si>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</si>
  <si>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</si>
  <si>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</si>
  <si>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</si>
  <si>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</si>
  <si>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</si>
  <si>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</si>
  <si>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</si>
  <si>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</si>
  <si>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</si>
  <si>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</si>
  <si>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</si>
  <si>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</si>
  <si>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</si>
  <si>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</si>
  <si>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</si>
  <si>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</si>
  <si>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</si>
  <si>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</si>
  <si>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</si>
  <si>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</si>
  <si>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</si>
  <si>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</si>
  <si>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</si>
  <si>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</si>
  <si>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</si>
  <si>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</si>
  <si>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</si>
  <si>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</si>
  <si>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</si>
  <si>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</si>
  <si>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</si>
  <si>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</si>
  <si>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</si>
  <si>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</si>
  <si>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</si>
  <si>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</si>
  <si>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</si>
  <si>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</si>
  <si>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</si>
  <si>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</si>
  <si>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</si>
  <si>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</si>
  <si>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</si>
  <si>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</si>
  <si>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</si>
  <si>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</si>
  <si>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</si>
  <si>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</si>
  <si>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</si>
  <si>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</si>
  <si>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</si>
  <si>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</si>
  <si>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</si>
  <si>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</si>
  <si>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</si>
  <si>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</si>
  <si>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</si>
  <si>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</si>
  <si>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</si>
  <si>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</si>
  <si>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</si>
  <si>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</si>
  <si>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</si>
  <si>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</si>
  <si>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</si>
  <si>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</si>
  <si>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</si>
  <si>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</si>
  <si>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</si>
  <si>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</si>
  <si>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</si>
  <si>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</si>
  <si>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</si>
  <si>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</si>
  <si>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</si>
  <si>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</si>
  <si>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</si>
  <si>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</si>
  <si>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</si>
  <si>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</si>
  <si>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</si>
  <si>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</si>
  <si>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</si>
  <si>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</si>
  <si>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</si>
  <si>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</si>
  <si>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</si>
  <si>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</si>
  <si>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</si>
  <si>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</si>
  <si>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</si>
  <si>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</si>
  <si>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</si>
  <si>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</si>
  <si>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</si>
  <si>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</si>
  <si>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</si>
  <si>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</si>
  <si>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</si>
  <si>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</si>
  <si>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</si>
  <si>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</si>
  <si>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</si>
  <si>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</si>
  <si>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</si>
  <si>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</si>
  <si>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</si>
  <si>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</si>
  <si>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</si>
  <si>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</si>
  <si>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</si>
  <si>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</si>
  <si>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</si>
  <si>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</si>
  <si>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</si>
  <si>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</si>
  <si>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</si>
  <si>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</si>
  <si>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</si>
  <si>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</si>
  <si>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</si>
  <si>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</si>
  <si>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</si>
  <si>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</si>
  <si>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</si>
  <si>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</si>
  <si>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</si>
  <si>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</si>
  <si>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</si>
  <si>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</si>
  <si>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</si>
  <si>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</si>
  <si>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</si>
  <si>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</si>
  <si>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</si>
  <si>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</si>
  <si>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</si>
  <si>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</si>
  <si>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</si>
  <si>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</si>
  <si>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</si>
  <si>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</si>
  <si>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</si>
  <si>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</si>
  <si>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</si>
  <si>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</si>
  <si>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</si>
  <si>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</si>
  <si>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</si>
  <si>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</si>
  <si>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</si>
  <si>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</si>
  <si>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</si>
  <si>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</si>
  <si>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</si>
  <si>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</si>
  <si>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</si>
  <si>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</si>
  <si>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</si>
  <si>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</si>
  <si>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</si>
  <si>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</si>
  <si>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</si>
  <si>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</si>
  <si>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</si>
  <si>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</si>
  <si>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</si>
  <si>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</si>
  <si>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</si>
  <si>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</si>
  <si>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</si>
  <si>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</si>
  <si>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</si>
  <si>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</si>
  <si>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</si>
  <si>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</si>
  <si>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</si>
  <si>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</si>
  <si>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</si>
  <si>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</si>
  <si>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</si>
  <si>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</si>
  <si>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</si>
  <si>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</si>
  <si>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</si>
  <si>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</si>
  <si>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</si>
  <si>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</si>
  <si>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</si>
  <si>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</si>
  <si>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</si>
  <si>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</si>
  <si>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</si>
  <si>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</si>
  <si>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</si>
  <si>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</si>
  <si>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</si>
  <si>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</si>
  <si>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</si>
  <si>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</si>
  <si>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</si>
  <si>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</si>
  <si>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</si>
  <si>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</si>
  <si>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</si>
  <si>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</si>
  <si>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</si>
  <si>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</si>
  <si>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</si>
  <si>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</si>
  <si>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</si>
  <si>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</si>
  <si>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</si>
  <si>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</si>
  <si>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</si>
  <si>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</si>
  <si>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</si>
  <si>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</si>
  <si>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</si>
  <si>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</si>
  <si>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</si>
  <si>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</si>
  <si>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</si>
  <si>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</si>
  <si>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</si>
  <si>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</si>
  <si>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</si>
  <si>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</si>
  <si>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</si>
  <si>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</si>
  <si>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</si>
  <si>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</si>
  <si>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</si>
  <si>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</si>
  <si>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</si>
  <si>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</si>
  <si>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</si>
  <si>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</si>
  <si>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</si>
  <si>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</si>
  <si>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</si>
  <si>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</si>
  <si>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</si>
  <si>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</si>
  <si>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</si>
  <si>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</si>
  <si>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</si>
  <si>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</si>
  <si>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</si>
  <si>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</si>
  <si>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</si>
  <si>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</si>
  <si>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</si>
  <si>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</si>
  <si>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</si>
  <si>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</si>
  <si>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</si>
  <si>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</si>
  <si>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</si>
  <si>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</si>
  <si>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</si>
  <si>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</si>
  <si>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</si>
  <si>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</si>
  <si>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</si>
  <si>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</si>
  <si>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</si>
  <si>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</si>
  <si>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</si>
  <si>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</si>
  <si>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</si>
  <si>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</si>
  <si>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</si>
  <si>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</si>
  <si>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</si>
  <si>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</si>
  <si>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</si>
  <si>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</si>
  <si>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</si>
  <si>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</si>
  <si>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</si>
  <si>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</si>
  <si>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</si>
  <si>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</si>
  <si>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</si>
  <si>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</si>
  <si>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</si>
  <si>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</si>
  <si>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</si>
  <si>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</si>
  <si>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</si>
  <si>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</si>
  <si>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</si>
  <si>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</si>
  <si>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</si>
  <si>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</si>
  <si>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</si>
  <si>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</si>
  <si>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</si>
  <si>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</si>
  <si>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</si>
  <si>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</si>
  <si>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</si>
  <si>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</si>
  <si>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</si>
  <si>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</si>
  <si>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</si>
  <si>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</si>
  <si>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</si>
  <si>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</si>
  <si>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</si>
  <si>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</si>
  <si>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</si>
  <si>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</si>
  <si>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</si>
  <si>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</si>
  <si>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</si>
  <si>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</si>
  <si>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</si>
  <si>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</si>
  <si>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</si>
  <si>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</si>
  <si>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</si>
  <si>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</si>
  <si>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</si>
  <si>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</si>
  <si>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</si>
  <si>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</si>
  <si>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</si>
  <si>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</si>
  <si>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</si>
  <si>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</si>
  <si>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</si>
  <si>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</si>
  <si>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</si>
  <si>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</si>
  <si>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</si>
  <si>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</si>
  <si>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</si>
  <si>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</si>
  <si>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</si>
  <si>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</si>
  <si>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</si>
  <si>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</si>
  <si>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</si>
  <si>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</si>
  <si>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</si>
  <si>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</si>
  <si>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</si>
  <si>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</si>
  <si>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</si>
  <si>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</si>
  <si>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</si>
  <si>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</si>
  <si>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</si>
  <si>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</si>
  <si>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</si>
  <si>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</si>
  <si>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</si>
  <si>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</si>
  <si>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</si>
  <si>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</si>
  <si>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</si>
  <si>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</si>
  <si>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</si>
  <si>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</si>
  <si>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</si>
  <si>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</si>
  <si>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</si>
  <si>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</si>
  <si>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</si>
  <si>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</si>
  <si>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</si>
  <si>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</si>
  <si>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</si>
  <si>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</si>
  <si>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</si>
  <si>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</si>
  <si>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</si>
  <si>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</si>
  <si>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</si>
  <si>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</si>
  <si>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</si>
  <si>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</si>
  <si>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</si>
  <si>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</si>
  <si>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</si>
  <si>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</si>
  <si>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</si>
  <si>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</si>
  <si>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</si>
  <si>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</si>
  <si>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</si>
  <si>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</si>
  <si>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</si>
  <si>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</si>
  <si>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</si>
  <si>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</si>
  <si>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</si>
  <si>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</si>
  <si>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</si>
  <si>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</si>
  <si>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</si>
  <si>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</si>
  <si>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</si>
  <si>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</si>
  <si>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</si>
  <si>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</si>
  <si>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</si>
  <si>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</si>
  <si>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</si>
  <si>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</si>
  <si>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</si>
  <si>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</si>
  <si>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</si>
  <si>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</si>
  <si>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</si>
  <si>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</si>
  <si>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</si>
  <si>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</si>
  <si>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</si>
  <si>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</si>
  <si>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</si>
  <si>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</si>
  <si>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</si>
  <si>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</si>
  <si>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</si>
  <si>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</si>
  <si>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</si>
  <si>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</si>
  <si>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</si>
  <si>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</si>
  <si>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</si>
  <si>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</si>
  <si>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</si>
  <si>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</si>
  <si>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</si>
  <si>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</si>
  <si>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</si>
  <si>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</si>
  <si>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</si>
  <si>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</si>
  <si>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</si>
  <si>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</si>
  <si>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</si>
  <si>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</si>
  <si>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</si>
  <si>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</si>
  <si>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</si>
  <si>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</si>
  <si>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</si>
  <si>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</si>
  <si>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</si>
  <si>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</si>
  <si>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</si>
  <si>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</si>
  <si>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</si>
  <si>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</si>
  <si>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</si>
  <si>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</si>
  <si>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</si>
  <si>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</si>
  <si>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</si>
  <si>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</si>
  <si>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</si>
  <si>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</si>
  <si>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</si>
  <si>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</si>
  <si>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</si>
  <si>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</si>
  <si>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</si>
  <si>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</si>
  <si>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</si>
  <si>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</si>
  <si>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</si>
  <si>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</si>
  <si>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</si>
  <si>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</si>
  <si>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</si>
  <si>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</si>
  <si>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</si>
  <si>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</si>
  <si>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</si>
  <si>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</si>
  <si>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</si>
  <si>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</si>
  <si>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</si>
  <si>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</si>
  <si>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</si>
  <si>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</si>
  <si>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</si>
  <si>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</si>
  <si>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</si>
  <si>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</si>
  <si>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</si>
  <si>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</si>
  <si>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</si>
  <si>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</si>
  <si>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</si>
  <si>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</si>
  <si>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</si>
  <si>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</si>
  <si>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</si>
  <si>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</si>
  <si>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</si>
  <si>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</si>
  <si>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</si>
  <si>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</si>
  <si>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</si>
  <si>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</si>
  <si>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</si>
  <si>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</si>
  <si>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</si>
  <si>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</si>
  <si>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</si>
  <si>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</si>
  <si>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</si>
  <si>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</si>
  <si>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</si>
  <si>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</si>
  <si>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</si>
  <si>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</si>
  <si>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</si>
  <si>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</si>
  <si>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</si>
  <si>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</si>
  <si>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</si>
  <si>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</si>
  <si>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</si>
  <si>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</si>
  <si>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</si>
  <si>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</si>
  <si>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</si>
  <si>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</si>
  <si>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</si>
  <si>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</si>
  <si>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</si>
  <si>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</si>
  <si>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</si>
  <si>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</si>
  <si>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</si>
  <si>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</si>
  <si>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</si>
  <si>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</si>
  <si>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</si>
  <si>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</si>
  <si>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</si>
  <si>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</si>
  <si>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</si>
  <si>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</si>
  <si>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</si>
  <si>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</si>
  <si>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</si>
  <si>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</si>
  <si>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</si>
  <si>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</si>
  <si>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</si>
  <si>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</si>
  <si>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</si>
  <si>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</si>
  <si>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</si>
  <si>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</si>
  <si>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</si>
  <si>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</si>
  <si>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</si>
  <si>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</si>
  <si>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</si>
  <si>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</si>
  <si>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</si>
  <si>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</si>
  <si>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</si>
  <si>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</si>
  <si>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</si>
  <si>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</si>
  <si>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</si>
  <si>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</si>
  <si>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</si>
  <si>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</si>
  <si>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</si>
  <si>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</si>
  <si>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</si>
  <si>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</si>
  <si>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</si>
  <si>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</si>
  <si>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</si>
  <si>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</si>
  <si>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</si>
  <si>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</si>
  <si>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</si>
  <si>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</si>
  <si>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</si>
  <si>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</si>
  <si>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</si>
  <si>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</si>
  <si>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</si>
  <si>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</si>
  <si>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</si>
  <si>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</si>
  <si>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</si>
  <si>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</si>
  <si>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</si>
  <si>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</si>
  <si>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</si>
  <si>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</si>
  <si>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</si>
  <si>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</si>
  <si>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</si>
  <si>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</si>
  <si>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</si>
  <si>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</si>
  <si>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</si>
  <si>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</si>
  <si>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</si>
  <si>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</si>
  <si>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</si>
  <si>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</si>
  <si>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</si>
  <si>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</si>
  <si>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</si>
  <si>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</si>
  <si>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</si>
  <si>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</si>
  <si>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</si>
  <si>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</si>
  <si>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</si>
  <si>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</si>
  <si>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</si>
  <si>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</si>
  <si>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</si>
  <si>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</si>
  <si>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</si>
  <si>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</si>
  <si>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</si>
  <si>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</si>
  <si>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</si>
  <si>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</si>
  <si>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</si>
  <si>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</si>
  <si>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</si>
  <si>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</si>
  <si>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</si>
  <si>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</si>
  <si>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</si>
  <si>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</si>
  <si>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</si>
  <si>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</si>
  <si>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</si>
  <si>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</si>
  <si>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</si>
  <si>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</si>
  <si>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</si>
  <si>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</si>
  <si>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</si>
  <si>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</si>
  <si>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</si>
  <si>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</si>
  <si>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</si>
  <si>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</si>
  <si>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</si>
  <si>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</si>
  <si>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</si>
  <si>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</si>
  <si>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</si>
  <si>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</si>
  <si>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</si>
  <si>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</si>
  <si>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</si>
  <si>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</si>
  <si>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</si>
  <si>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</si>
  <si>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</si>
  <si>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</si>
  <si>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</si>
  <si>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</si>
  <si>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</si>
  <si>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</si>
  <si>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</si>
  <si>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</si>
  <si>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</si>
  <si>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</si>
  <si>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</si>
  <si>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</si>
  <si>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</si>
  <si>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</si>
  <si>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</si>
  <si>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</si>
  <si>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</si>
  <si>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</si>
  <si>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</si>
  <si>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</si>
  <si>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</si>
  <si>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</si>
  <si>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</si>
  <si>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</si>
  <si>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</si>
  <si>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</si>
  <si>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</si>
  <si>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</si>
  <si>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</si>
  <si>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</si>
  <si>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</si>
  <si>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</si>
  <si>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</si>
  <si>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</si>
  <si>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</si>
  <si>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</si>
  <si>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</si>
  <si>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</si>
  <si>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</si>
  <si>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</si>
  <si>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</si>
  <si>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</si>
  <si>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</si>
  <si>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</si>
  <si>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</si>
  <si>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</si>
  <si>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</si>
  <si>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</si>
  <si>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</si>
  <si>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</si>
  <si>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</si>
  <si>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</si>
  <si>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</si>
  <si>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</si>
  <si>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</si>
  <si>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</si>
  <si>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</si>
  <si>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</si>
  <si>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</si>
  <si>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</si>
  <si>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</si>
  <si>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</si>
  <si>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</si>
  <si>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</si>
  <si>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</si>
  <si>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</si>
  <si>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</si>
  <si>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</si>
  <si>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</si>
  <si>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</si>
  <si>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</si>
  <si>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</si>
  <si>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</si>
  <si>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</si>
  <si>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</si>
  <si>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</si>
  <si>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</si>
  <si>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</si>
  <si>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</si>
  <si>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</si>
  <si>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</si>
  <si>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</si>
  <si>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</si>
  <si>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</si>
  <si>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</si>
  <si>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</si>
  <si>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</si>
  <si>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</si>
  <si>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</si>
  <si>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</si>
  <si>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</si>
  <si>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</si>
  <si>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</si>
  <si>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</si>
  <si>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</si>
  <si>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</si>
  <si>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</si>
  <si>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</si>
  <si>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</si>
  <si>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</si>
  <si>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</si>
  <si>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</si>
  <si>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</si>
  <si>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</si>
  <si>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</si>
  <si>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</si>
  <si>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</si>
  <si>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</si>
  <si>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</si>
  <si>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</si>
  <si>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</si>
  <si>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</si>
  <si>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</si>
  <si>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</si>
  <si>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</si>
  <si>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</si>
  <si>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</si>
  <si>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</si>
  <si>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</si>
  <si>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</si>
  <si>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</si>
  <si>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</si>
  <si>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</si>
  <si>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</si>
  <si>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</si>
  <si>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</si>
  <si>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</si>
  <si>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</si>
  <si>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</si>
  <si>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</si>
  <si>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</si>
  <si>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</si>
  <si>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</si>
  <si>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</si>
  <si>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</si>
  <si>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</si>
  <si>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</si>
  <si>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</si>
  <si>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</si>
  <si>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</si>
  <si>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</si>
  <si>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</si>
  <si>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</si>
  <si>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</si>
  <si>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</si>
  <si>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</si>
  <si>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</si>
  <si>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</si>
  <si>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</si>
  <si>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</si>
  <si>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</si>
  <si>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</si>
  <si>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</si>
  <si>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</si>
  <si>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</si>
  <si>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</si>
  <si>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</si>
  <si>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</si>
  <si>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</si>
  <si>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</si>
  <si>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</si>
  <si>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</si>
  <si>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</si>
  <si>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</si>
  <si>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</si>
  <si>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</si>
  <si>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</si>
  <si>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</si>
  <si>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</si>
  <si>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</si>
  <si>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</si>
  <si>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</si>
  <si>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</si>
  <si>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</si>
  <si>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</si>
  <si>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</si>
  <si>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</si>
  <si>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</si>
  <si>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</si>
  <si>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</si>
  <si>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</si>
  <si>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</si>
  <si>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</si>
  <si>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</si>
  <si>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</si>
  <si>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</si>
  <si>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</si>
  <si>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</si>
  <si>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</si>
  <si>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</si>
  <si>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</si>
  <si>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</si>
  <si>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</si>
  <si>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</si>
  <si>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</si>
  <si>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</si>
  <si>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</si>
  <si>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</si>
  <si>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</si>
  <si>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</si>
  <si>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</si>
  <si>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</si>
  <si>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</si>
  <si>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</si>
  <si>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</si>
  <si>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</si>
  <si>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</si>
  <si>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</si>
  <si>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</si>
  <si>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</si>
  <si>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</si>
  <si>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</si>
  <si>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</si>
  <si>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</si>
  <si>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</si>
  <si>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</si>
  <si>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</si>
  <si>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</si>
  <si>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</si>
  <si>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</si>
  <si>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</si>
  <si>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</si>
  <si>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</si>
  <si>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</si>
  <si>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</si>
  <si>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</si>
  <si>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</si>
  <si>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</si>
  <si>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</si>
  <si>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</si>
  <si>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</si>
  <si>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</si>
  <si>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</si>
  <si>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</si>
  <si>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</si>
  <si>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</si>
  <si>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</si>
  <si>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</si>
  <si>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</si>
  <si>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</si>
  <si>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</si>
  <si>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</si>
  <si>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</si>
  <si>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</si>
  <si>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</si>
  <si>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</si>
  <si>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</si>
  <si>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</si>
  <si>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</si>
  <si>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</si>
  <si>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</si>
  <si>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</si>
  <si>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</si>
  <si>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</si>
  <si>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</si>
  <si>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</si>
  <si>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</si>
  <si>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</si>
  <si>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</si>
  <si>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</si>
  <si>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</si>
  <si>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</si>
  <si>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</si>
  <si>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</si>
  <si>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</si>
  <si>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</si>
  <si>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</si>
  <si>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</si>
  <si>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</si>
  <si>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</si>
  <si>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</si>
  <si>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</si>
  <si>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</si>
  <si>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</si>
  <si>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</si>
  <si>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</si>
  <si>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</si>
  <si>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</si>
  <si>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</si>
  <si>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</si>
  <si>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</si>
  <si>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</si>
  <si>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</si>
  <si>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</si>
  <si>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</si>
  <si>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</si>
  <si>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</si>
  <si>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</si>
  <si>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</si>
  <si>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</si>
  <si>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</si>
  <si>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</si>
  <si>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</si>
  <si>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</si>
  <si>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</si>
  <si>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</si>
  <si>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</si>
  <si>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</si>
  <si>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</si>
  <si>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</si>
  <si>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</si>
  <si>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</si>
  <si>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</si>
  <si>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</si>
  <si>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</si>
  <si>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</si>
  <si>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</si>
  <si>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</si>
  <si>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</si>
  <si>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</si>
  <si>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</si>
  <si>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</si>
  <si>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</si>
  <si>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</si>
  <si>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</si>
  <si>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</si>
  <si>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</si>
  <si>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</si>
  <si>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</si>
  <si>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</si>
  <si>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</si>
  <si>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</si>
  <si>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</si>
  <si>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</si>
  <si>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</si>
  <si>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</si>
  <si>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</si>
  <si>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</si>
  <si>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</si>
  <si>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</si>
  <si>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</si>
  <si>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</si>
  <si>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</si>
  <si>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</si>
  <si>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</si>
  <si>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</si>
  <si>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</si>
  <si>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</si>
  <si>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</si>
  <si>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</si>
  <si>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</si>
  <si>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</si>
  <si>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</si>
  <si>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</si>
  <si>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</si>
  <si>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</si>
  <si>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</si>
  <si>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</si>
  <si>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</si>
  <si>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</si>
  <si>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</si>
  <si>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</si>
  <si>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</si>
  <si>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</si>
  <si>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</si>
  <si>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</si>
  <si>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</si>
  <si>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</si>
  <si>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</si>
  <si>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</si>
  <si>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</si>
  <si>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</si>
  <si>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</si>
  <si>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</si>
  <si>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</si>
  <si>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</si>
  <si>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</si>
  <si>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</si>
  <si>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</si>
  <si>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</si>
  <si>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</si>
  <si>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</si>
  <si>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</si>
  <si>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</si>
  <si>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</si>
  <si>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</si>
  <si>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</si>
  <si>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</si>
  <si>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</si>
  <si>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</si>
  <si>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</si>
  <si>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</si>
  <si>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</si>
  <si>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</si>
  <si>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</si>
  <si>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</si>
  <si>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</si>
  <si>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</si>
  <si>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</si>
  <si>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</si>
  <si>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</si>
  <si>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</si>
  <si>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</si>
  <si>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</si>
  <si>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</si>
  <si>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</si>
  <si>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</si>
  <si>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</si>
  <si>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</si>
  <si>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</si>
  <si>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</si>
  <si>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</si>
  <si>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</si>
  <si>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</si>
  <si>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</si>
  <si>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</si>
  <si>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</si>
  <si>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</si>
  <si>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</si>
  <si>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</si>
  <si>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</si>
  <si>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</si>
  <si>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</si>
  <si>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</si>
  <si>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</si>
  <si>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</si>
  <si>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</si>
  <si>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</si>
  <si>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</si>
  <si>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</si>
  <si>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</si>
  <si>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</si>
  <si>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</si>
  <si>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</si>
  <si>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</si>
  <si>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</si>
  <si>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</si>
  <si>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</si>
  <si>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</si>
  <si>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</si>
  <si>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</si>
  <si>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</si>
  <si>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</si>
  <si>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</si>
  <si>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</si>
  <si>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</si>
  <si>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</si>
  <si>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</si>
  <si>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</si>
  <si>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</si>
  <si>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</si>
  <si>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</si>
  <si>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</si>
  <si>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</si>
  <si>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</si>
  <si>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</si>
  <si>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</si>
  <si>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</si>
  <si>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</si>
  <si>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</si>
  <si>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</si>
  <si>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</si>
  <si>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</si>
  <si>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</si>
  <si>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</si>
  <si>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</si>
  <si>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</si>
  <si>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</si>
  <si>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</si>
  <si>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</si>
  <si>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</si>
  <si>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</si>
  <si>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</si>
  <si>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</si>
  <si>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</si>
  <si>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</si>
  <si>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</si>
  <si>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</si>
  <si>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</si>
  <si>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</si>
  <si>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</si>
  <si>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</si>
  <si>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</si>
  <si>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</si>
  <si>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</si>
  <si>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</si>
  <si>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</si>
  <si>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</si>
  <si>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</si>
  <si>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</si>
  <si>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</si>
  <si>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</si>
  <si>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</si>
  <si>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</si>
  <si>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</si>
  <si>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</si>
  <si>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</si>
  <si>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</si>
  <si>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</si>
  <si>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</si>
  <si>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</si>
  <si>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</si>
  <si>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</si>
  <si>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</si>
  <si>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</si>
  <si>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</si>
  <si>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</si>
  <si>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</si>
  <si>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</si>
  <si>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</si>
  <si>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</si>
  <si>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</si>
  <si>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</si>
  <si>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</si>
  <si>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</si>
  <si>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</si>
  <si>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</si>
  <si>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</si>
  <si>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</si>
  <si>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</si>
  <si>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</si>
  <si>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</si>
  <si>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</si>
  <si>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</si>
  <si>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</si>
  <si>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</si>
  <si>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</si>
  <si>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</si>
  <si>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</si>
  <si>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</si>
  <si>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</si>
  <si>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</si>
  <si>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</si>
  <si>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</si>
  <si>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</si>
  <si>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</si>
  <si>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</si>
  <si>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</si>
  <si>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</si>
  <si>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</si>
  <si>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</si>
  <si>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</si>
  <si>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</si>
  <si>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</si>
  <si>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</si>
  <si>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</si>
  <si>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</si>
  <si>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</si>
  <si>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</si>
  <si>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</si>
  <si>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</si>
  <si>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</si>
  <si>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</si>
  <si>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</si>
  <si>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</si>
  <si>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</si>
  <si>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</si>
  <si>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</si>
  <si>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</si>
  <si>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</si>
  <si>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</si>
  <si>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</si>
  <si>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</si>
  <si>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</si>
  <si>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</si>
  <si>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</si>
  <si>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</si>
  <si>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</si>
  <si>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</si>
  <si>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</si>
  <si>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</si>
  <si>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</si>
  <si>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</si>
  <si>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</si>
  <si>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</si>
  <si>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</si>
  <si>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</si>
  <si>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</si>
  <si>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</si>
  <si>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</si>
  <si>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</si>
  <si>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</si>
  <si>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</si>
  <si>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</si>
  <si>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</si>
  <si>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</si>
  <si>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</si>
  <si>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</si>
  <si>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</si>
  <si>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</si>
  <si>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</si>
  <si>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</si>
  <si>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</si>
  <si>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</si>
  <si>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</si>
  <si>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</si>
  <si>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</si>
  <si>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</si>
  <si>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</si>
  <si>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</si>
  <si>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</si>
  <si>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</si>
  <si>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</si>
  <si>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</si>
  <si>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</si>
  <si>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</si>
  <si>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</si>
  <si>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</si>
  <si>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</si>
  <si>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</si>
  <si>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</si>
  <si>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</si>
  <si>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</si>
  <si>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</si>
  <si>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</si>
  <si>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</si>
  <si>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</si>
  <si>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</si>
  <si>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</si>
  <si>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</si>
  <si>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</si>
  <si>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</si>
  <si>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</si>
  <si>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</si>
  <si>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</si>
  <si>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</si>
  <si>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</si>
  <si>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</si>
  <si>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</si>
  <si>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</si>
  <si>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</si>
  <si>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</si>
  <si>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</si>
  <si>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</si>
  <si>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</si>
  <si>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</si>
  <si>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</si>
  <si>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</si>
  <si>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</si>
  <si>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</si>
  <si>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</si>
  <si>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</si>
  <si>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</si>
  <si>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</si>
  <si>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</si>
  <si>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</si>
  <si>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</si>
  <si>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</si>
  <si>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</si>
  <si>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</si>
  <si>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</si>
  <si>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</si>
  <si>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</si>
  <si>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</si>
  <si>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</si>
  <si>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</si>
  <si>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</si>
  <si>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</si>
  <si>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</si>
  <si>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</si>
  <si>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</si>
  <si>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</si>
  <si>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</si>
  <si>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</si>
  <si>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</si>
  <si>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</si>
  <si>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</si>
  <si>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</si>
  <si>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</si>
  <si>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</si>
  <si>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</si>
  <si>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</si>
  <si>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</si>
  <si>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</si>
  <si>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</si>
  <si>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</si>
  <si>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</si>
  <si>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</si>
  <si>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</si>
  <si>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</si>
  <si>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</si>
  <si>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</si>
  <si>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</si>
  <si>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</si>
  <si>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</si>
  <si>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</si>
  <si>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</si>
  <si>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</si>
  <si>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</si>
  <si>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</si>
  <si>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</si>
  <si>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</si>
  <si>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</si>
  <si>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</si>
  <si>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</si>
  <si>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</si>
  <si>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</si>
  <si>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</si>
  <si>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</si>
  <si>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</si>
  <si>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</si>
  <si>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</si>
  <si>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</si>
  <si>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</si>
  <si>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</si>
  <si>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</si>
  <si>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</si>
  <si>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</si>
  <si>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</si>
  <si>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</si>
  <si>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</si>
  <si>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</si>
  <si>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</si>
  <si>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</si>
  <si>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</si>
  <si>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</si>
  <si>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</si>
  <si>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</si>
  <si>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</si>
  <si>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</si>
  <si>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</si>
  <si>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</si>
  <si>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</si>
  <si>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</si>
  <si>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</si>
  <si>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</si>
  <si>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</si>
  <si>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</si>
  <si>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</si>
  <si>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</si>
  <si>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</si>
  <si>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</si>
  <si>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</si>
  <si>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</si>
  <si>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</si>
  <si>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</si>
  <si>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</si>
  <si>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</si>
  <si>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</si>
  <si>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</si>
  <si>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</si>
  <si>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</si>
  <si>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</si>
  <si>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</si>
  <si>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</si>
  <si>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</si>
  <si>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</si>
  <si>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</si>
  <si>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</si>
  <si>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</si>
  <si>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</si>
  <si>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</si>
  <si>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</si>
  <si>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</si>
  <si>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</si>
  <si>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</si>
  <si>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</si>
  <si>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</si>
  <si>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</si>
  <si>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</si>
  <si>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</si>
  <si>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</si>
  <si>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</si>
  <si>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</si>
  <si>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</si>
  <si>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</si>
  <si>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</si>
  <si>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</si>
  <si>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</si>
  <si>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</si>
  <si>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</si>
  <si>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</si>
  <si>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</si>
  <si>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</si>
  <si>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</si>
  <si>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</si>
  <si>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</si>
  <si>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</si>
  <si>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</si>
  <si>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</si>
  <si>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</si>
  <si>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</si>
  <si>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</si>
  <si>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</si>
  <si>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</si>
  <si>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</si>
  <si>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</si>
  <si>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</si>
  <si>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</si>
  <si>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</si>
  <si>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</si>
  <si>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</si>
  <si>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</si>
  <si>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</si>
  <si>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</si>
  <si>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</si>
  <si>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</si>
  <si>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</si>
  <si>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</si>
  <si>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</si>
  <si>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</si>
  <si>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</si>
  <si>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</si>
  <si>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</si>
  <si>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</si>
  <si>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</si>
  <si>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</si>
  <si>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</si>
  <si>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</si>
  <si>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</si>
  <si>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</si>
  <si>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</si>
  <si>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</si>
  <si>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</si>
  <si>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</si>
  <si>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</si>
  <si>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</si>
  <si>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</si>
  <si>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</si>
  <si>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</si>
  <si>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</si>
  <si>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</si>
  <si>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</si>
  <si>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</si>
  <si>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</si>
  <si>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</si>
  <si>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</si>
  <si>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</si>
  <si>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</si>
  <si>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</si>
  <si>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</si>
  <si>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</si>
  <si>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</si>
  <si>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</si>
  <si>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</si>
  <si>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</si>
  <si>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</si>
  <si>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</si>
  <si>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</si>
  <si>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</si>
  <si>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</si>
  <si>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</si>
  <si>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</si>
  <si>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</si>
  <si>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</si>
  <si>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</si>
  <si>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</si>
  <si>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</si>
  <si>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</si>
  <si>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</si>
  <si>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</si>
  <si>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</si>
  <si>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</si>
  <si>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</si>
  <si>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</si>
  <si>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</si>
  <si>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</si>
  <si>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</si>
  <si>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</si>
  <si>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</si>
  <si>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</si>
  <si>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</si>
  <si>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</si>
  <si>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</si>
  <si>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</si>
  <si>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</si>
  <si>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</si>
  <si>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</si>
  <si>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</si>
  <si>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</si>
  <si>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</si>
  <si>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</si>
  <si>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</si>
  <si>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</si>
  <si>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</si>
  <si>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</si>
  <si>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</si>
  <si>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</si>
  <si>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</si>
  <si>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</si>
  <si>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</si>
  <si>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</si>
  <si>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</si>
  <si>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</si>
  <si>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</si>
  <si>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</si>
  <si>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</si>
  <si>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</si>
  <si>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</si>
  <si>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</si>
  <si>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</si>
  <si>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</si>
  <si>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</si>
  <si>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</si>
  <si>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</si>
  <si>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</si>
  <si>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</si>
  <si>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</si>
  <si>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</si>
  <si>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</si>
  <si>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</si>
  <si>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</si>
  <si>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</si>
  <si>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</si>
  <si>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</si>
  <si>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</si>
  <si>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</si>
  <si>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</si>
  <si>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</si>
  <si>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</si>
  <si>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</si>
  <si>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</si>
  <si>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</si>
  <si>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</si>
  <si>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</si>
  <si>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</si>
  <si>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</si>
  <si>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</si>
  <si>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</si>
  <si>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</si>
  <si>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</si>
  <si>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</si>
  <si>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</si>
  <si>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</si>
  <si>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</si>
  <si>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</si>
  <si>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</si>
  <si>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</si>
  <si>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</si>
  <si>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</si>
  <si>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</si>
  <si>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</si>
  <si>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</si>
  <si>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</si>
  <si>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</si>
  <si>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</si>
  <si>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</si>
  <si>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</si>
  <si>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</si>
  <si>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</si>
  <si>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</si>
  <si>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</si>
  <si>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</si>
  <si>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</si>
  <si>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</si>
  <si>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</si>
  <si>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</si>
  <si>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</si>
  <si>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</si>
  <si>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</si>
  <si>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</si>
  <si>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</si>
  <si>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</si>
  <si>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</si>
  <si>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</si>
  <si>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</si>
  <si>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</si>
  <si>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</si>
  <si>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</si>
  <si>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</si>
  <si>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</si>
  <si>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</si>
  <si>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</si>
  <si>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</si>
  <si>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</si>
  <si>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</si>
  <si>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</si>
  <si>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</si>
  <si>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</si>
  <si>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</si>
  <si>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</si>
  <si>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</si>
  <si>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</si>
  <si>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</si>
  <si>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</si>
  <si>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</si>
  <si>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</si>
  <si>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</si>
  <si>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</si>
  <si>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</si>
  <si>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</si>
  <si>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</si>
  <si>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</si>
  <si>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</si>
  <si>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</si>
  <si>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</si>
  <si>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</si>
  <si>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</si>
  <si>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</si>
  <si>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</si>
  <si>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</si>
  <si>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</si>
  <si>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</si>
  <si>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</si>
  <si>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</si>
  <si>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</si>
  <si>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</si>
  <si>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</si>
  <si>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</si>
  <si>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</si>
  <si>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</si>
  <si>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</si>
  <si>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</si>
  <si>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</si>
  <si>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</si>
  <si>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</si>
  <si>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</si>
  <si>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</si>
  <si>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</si>
  <si>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</si>
  <si>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</si>
  <si>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</si>
  <si>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</si>
  <si>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</si>
  <si>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</si>
  <si>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</si>
  <si>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</si>
  <si>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</si>
  <si>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</si>
  <si>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</si>
  <si>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</si>
  <si>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</si>
  <si>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</si>
  <si>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</si>
  <si>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</si>
  <si>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</si>
  <si>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</si>
  <si>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</si>
  <si>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</si>
  <si>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</si>
  <si>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</si>
  <si>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</si>
  <si>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</si>
  <si>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</si>
  <si>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</si>
  <si>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</si>
  <si>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</si>
  <si>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</si>
  <si>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</si>
  <si>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</si>
  <si>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</si>
  <si>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</si>
  <si>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</si>
  <si>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</si>
  <si>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</si>
  <si>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</si>
  <si>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</si>
  <si>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</si>
  <si>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</si>
  <si>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</si>
  <si>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</si>
  <si>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</si>
  <si>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</si>
  <si>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</si>
  <si>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</si>
  <si>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</si>
  <si>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</si>
  <si>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</si>
  <si>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</si>
  <si>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</si>
  <si>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</si>
  <si>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</si>
  <si>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</si>
  <si>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</si>
  <si>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</si>
  <si>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</si>
  <si>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</si>
  <si>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</si>
  <si>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</si>
  <si>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</si>
  <si>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</si>
  <si>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</si>
  <si>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</si>
  <si>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</si>
  <si>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</si>
  <si>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</si>
  <si>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</si>
  <si>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</si>
  <si>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</si>
  <si>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</si>
  <si>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</si>
  <si>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</si>
  <si>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</si>
  <si>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</si>
  <si>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</si>
  <si>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</si>
  <si>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</si>
  <si>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</si>
  <si>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</si>
  <si>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</si>
  <si>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</si>
  <si>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</si>
  <si>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</si>
  <si>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</si>
  <si>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</si>
  <si>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</si>
  <si>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</si>
  <si>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</si>
  <si>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</si>
  <si>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</si>
  <si>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</si>
  <si>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</si>
  <si>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</si>
  <si>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</si>
  <si>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</si>
  <si>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</si>
  <si>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</si>
  <si>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</si>
  <si>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</si>
  <si>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</si>
  <si>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</si>
  <si>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</si>
  <si>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</si>
  <si>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</si>
  <si>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</si>
  <si>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</si>
  <si>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</si>
  <si>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</si>
  <si>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</si>
  <si>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</si>
  <si>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</si>
  <si>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</si>
  <si>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</si>
  <si>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</si>
  <si>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</si>
  <si>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</si>
  <si>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</si>
  <si>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</si>
  <si>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</si>
  <si>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</si>
  <si>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</si>
  <si>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</si>
  <si>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</si>
  <si>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</si>
  <si>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</si>
  <si>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</si>
  <si>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</si>
  <si>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</si>
  <si>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</si>
  <si>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</si>
  <si>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</si>
  <si>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</si>
  <si>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</si>
  <si>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</si>
  <si>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</si>
  <si>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</si>
  <si>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</si>
  <si>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</si>
  <si>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</si>
  <si>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</si>
  <si>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</si>
  <si>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</si>
  <si>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</si>
  <si>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</si>
  <si>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</si>
  <si>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</si>
  <si>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</si>
  <si>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</si>
  <si>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</si>
  <si>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</si>
  <si>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</si>
  <si>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</si>
  <si>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</si>
  <si>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</si>
  <si>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</si>
  <si>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</si>
  <si>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</si>
  <si>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</si>
  <si>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</si>
  <si>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</si>
  <si>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</si>
  <si>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</si>
  <si>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</si>
  <si>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</si>
  <si>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</si>
  <si>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</si>
  <si>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</si>
  <si>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</si>
  <si>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</si>
  <si>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</si>
  <si>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</si>
  <si>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</si>
  <si>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</si>
  <si>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</si>
  <si>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</si>
  <si>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</si>
  <si>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</si>
  <si>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</si>
  <si>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</si>
  <si>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</si>
  <si>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</si>
  <si>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</si>
  <si>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</si>
  <si>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</si>
  <si>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</si>
  <si>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</si>
  <si>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</si>
  <si>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</si>
  <si>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</si>
  <si>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</si>
  <si>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</si>
  <si>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</si>
  <si>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</si>
  <si>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</si>
  <si>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</si>
  <si>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</si>
  <si>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</si>
  <si>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</si>
  <si>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</si>
  <si>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</si>
  <si>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</si>
  <si>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</si>
  <si>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</si>
  <si>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</si>
  <si>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</si>
  <si>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</si>
  <si>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</si>
  <si>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</si>
  <si>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</si>
  <si>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</si>
  <si>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</si>
  <si>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</si>
  <si>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</si>
  <si>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</si>
  <si>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</si>
  <si>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</si>
  <si>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</si>
  <si>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</si>
  <si>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</si>
  <si>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</si>
  <si>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</si>
  <si>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</si>
  <si>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</si>
  <si>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</si>
  <si>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</si>
  <si>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</si>
  <si>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</si>
  <si>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</si>
  <si>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</si>
  <si>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</si>
  <si>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</si>
  <si>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</si>
  <si>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</si>
  <si>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</si>
  <si>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</si>
  <si>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</si>
  <si>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</si>
  <si>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</si>
  <si>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</si>
  <si>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</si>
  <si>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</si>
  <si>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</si>
  <si>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</si>
  <si>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</si>
  <si>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</si>
  <si>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</si>
  <si>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</si>
  <si>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</si>
  <si>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</si>
  <si>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</si>
  <si>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</si>
  <si>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</si>
  <si>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</si>
  <si>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</si>
  <si>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</si>
  <si>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</si>
  <si>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</si>
  <si>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</si>
  <si>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</si>
  <si>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</si>
  <si>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</si>
  <si>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</si>
  <si>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</si>
  <si>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</si>
  <si>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</si>
  <si>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</si>
  <si>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</si>
  <si>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</si>
  <si>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</si>
  <si>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</si>
  <si>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</si>
  <si>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</si>
  <si>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</si>
  <si>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</si>
  <si>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</si>
  <si>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</si>
  <si>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</si>
  <si>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</si>
  <si>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</si>
  <si>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</si>
  <si>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</si>
  <si>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</si>
  <si>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</si>
  <si>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</si>
  <si>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</si>
  <si>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</si>
  <si>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</si>
  <si>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</si>
  <si>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</si>
  <si>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</si>
  <si>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</si>
  <si>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</si>
  <si>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</si>
  <si>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</si>
  <si>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</si>
  <si>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</si>
  <si>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</si>
  <si>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</si>
  <si>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</si>
  <si>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</si>
  <si>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</si>
  <si>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</si>
  <si>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</si>
  <si>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</si>
  <si>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</si>
  <si>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</si>
  <si>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</si>
  <si>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</si>
  <si>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</si>
  <si>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</si>
  <si>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</si>
  <si>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</si>
  <si>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</si>
  <si>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</si>
  <si>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</si>
  <si>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</si>
  <si>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</si>
  <si>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</si>
  <si>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</si>
  <si>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</si>
  <si>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</si>
  <si>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</si>
  <si>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</si>
  <si>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</si>
  <si>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</si>
  <si>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</si>
  <si>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</si>
  <si>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</si>
  <si>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</si>
  <si>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</si>
  <si>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</si>
  <si>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</si>
  <si>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</si>
  <si>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</si>
  <si>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</si>
  <si>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</si>
  <si>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</si>
  <si>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</si>
  <si>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</si>
  <si>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</si>
  <si>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</si>
  <si>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</si>
  <si>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</si>
  <si>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</si>
  <si>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</si>
  <si>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</si>
  <si>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</si>
  <si>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</si>
  <si>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</si>
  <si>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</si>
  <si>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</si>
  <si>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</si>
  <si>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</si>
  <si>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</si>
  <si>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</si>
  <si>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</si>
  <si>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</si>
  <si>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</si>
  <si>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</si>
  <si>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</si>
  <si>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</si>
  <si>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</si>
  <si>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</si>
  <si>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</si>
  <si>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</si>
  <si>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</si>
  <si>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</si>
  <si>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</si>
  <si>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</si>
  <si>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</si>
  <si>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</si>
  <si>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</si>
  <si>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</si>
  <si>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</si>
  <si>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</si>
  <si>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</si>
  <si>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</si>
  <si>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</si>
  <si>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</si>
  <si>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</si>
  <si>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</si>
  <si>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</si>
  <si>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</si>
  <si>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</si>
  <si>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</si>
  <si>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</si>
  <si>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</si>
  <si>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</si>
  <si>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</si>
  <si>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</si>
  <si>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</si>
  <si>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</si>
  <si>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</si>
  <si>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</si>
  <si>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</si>
  <si>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</si>
  <si>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</si>
  <si>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</si>
  <si>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</si>
  <si>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</si>
  <si>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</si>
  <si>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</si>
  <si>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</si>
  <si>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</si>
  <si>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</si>
  <si>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</si>
  <si>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</si>
  <si>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</si>
  <si>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</si>
  <si>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</si>
  <si>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</si>
  <si>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</si>
  <si>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</si>
  <si>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</si>
  <si>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</si>
  <si>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</si>
  <si>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</si>
  <si>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</si>
  <si>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</si>
  <si>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</si>
  <si>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</si>
  <si>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</si>
  <si>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</si>
  <si>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</si>
  <si>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</si>
  <si>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</si>
  <si>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</si>
  <si>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</si>
  <si>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</si>
  <si>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</si>
  <si>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</si>
  <si>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</si>
  <si>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</si>
  <si>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</si>
  <si>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</si>
  <si>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</si>
  <si>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</si>
  <si>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</si>
  <si>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</si>
  <si>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</si>
  <si>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</si>
  <si>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</si>
  <si>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</si>
  <si>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</si>
  <si>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</si>
  <si>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</si>
  <si>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</si>
  <si>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</si>
  <si>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</si>
  <si>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</si>
  <si>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</si>
  <si>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</si>
  <si>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</si>
  <si>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</si>
  <si>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</si>
  <si>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</si>
  <si>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</si>
  <si>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</si>
  <si>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</si>
  <si>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</si>
  <si>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</si>
  <si>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</si>
  <si>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</si>
  <si>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</si>
  <si>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</si>
  <si>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</si>
  <si>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</si>
  <si>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</si>
  <si>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</si>
  <si>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</si>
  <si>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</si>
  <si>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</si>
  <si>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</si>
  <si>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</si>
  <si>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</si>
  <si>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</si>
  <si>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</si>
  <si>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</si>
  <si>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</si>
  <si>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</si>
  <si>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</si>
  <si>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</si>
  <si>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</si>
  <si>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</si>
  <si>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</si>
  <si>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</si>
  <si>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</si>
  <si>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</si>
  <si>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</si>
  <si>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</si>
  <si>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</si>
  <si>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</si>
  <si>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</si>
  <si>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</si>
  <si>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</si>
  <si>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</si>
  <si>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</si>
  <si>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</si>
  <si>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</si>
  <si>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</si>
  <si>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</si>
  <si>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</si>
  <si>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</si>
  <si>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</si>
  <si>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</si>
  <si>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</si>
  <si>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</si>
  <si>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</si>
  <si>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</si>
  <si>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</si>
  <si>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</si>
  <si>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</si>
  <si>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</si>
  <si>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</si>
  <si>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</si>
  <si>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</si>
  <si>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</si>
  <si>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</si>
  <si>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</si>
  <si>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</si>
  <si>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</si>
  <si>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</si>
  <si>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</si>
  <si>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</si>
  <si>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</si>
  <si>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</si>
  <si>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</si>
  <si>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</si>
  <si>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</si>
  <si>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</si>
  <si>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</si>
  <si>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</si>
  <si>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</si>
  <si>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</si>
  <si>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</si>
  <si>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</si>
  <si>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</si>
  <si>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</si>
  <si>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</si>
  <si>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</si>
  <si>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</si>
  <si>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</si>
  <si>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</si>
  <si>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</si>
  <si>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</si>
  <si>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</si>
  <si>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</si>
  <si>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</si>
  <si>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</si>
  <si>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</si>
  <si>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</si>
  <si>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</si>
  <si>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</si>
  <si>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</si>
  <si>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</si>
  <si>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</si>
  <si>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</si>
  <si>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</si>
  <si>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</si>
  <si>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</si>
  <si>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</si>
  <si>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</si>
  <si>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</si>
  <si>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</si>
  <si>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</si>
  <si>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</si>
  <si>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</si>
  <si>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</si>
  <si>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</si>
  <si>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</si>
  <si>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</si>
  <si>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</si>
  <si>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</si>
  <si>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</si>
  <si>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</si>
  <si>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</si>
  <si>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</si>
  <si>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</si>
  <si>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</si>
  <si>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</si>
  <si>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</si>
  <si>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</si>
  <si>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</si>
  <si>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</si>
  <si>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</si>
  <si>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</si>
  <si>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</si>
  <si>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</si>
  <si>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</si>
  <si>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</si>
  <si>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</si>
  <si>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</si>
  <si>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</si>
  <si>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</si>
  <si>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</si>
  <si>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</si>
  <si>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</si>
  <si>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</si>
  <si>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</si>
  <si>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</si>
  <si>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</si>
  <si>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</si>
  <si>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</si>
  <si>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</si>
  <si>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</si>
  <si>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</si>
  <si>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</si>
  <si>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</si>
  <si>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</si>
  <si>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</si>
  <si>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</si>
  <si>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</si>
  <si>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</si>
  <si>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</si>
  <si>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</si>
  <si>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</si>
  <si>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</si>
  <si>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</si>
  <si>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</si>
  <si>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</si>
  <si>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</si>
  <si>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</si>
  <si>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</si>
  <si>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</si>
  <si>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</si>
  <si>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</si>
  <si>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</si>
  <si>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</si>
  <si>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</si>
  <si>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</si>
  <si>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</si>
  <si>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</si>
  <si>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</si>
  <si>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</si>
  <si>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</si>
  <si>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</si>
  <si>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</si>
  <si>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</si>
  <si>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</si>
  <si>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</si>
  <si>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</si>
  <si>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</si>
  <si>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</si>
  <si>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</si>
  <si>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</si>
  <si>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</si>
  <si>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</si>
  <si>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</si>
  <si>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</si>
  <si>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</si>
  <si>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</si>
  <si>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</si>
  <si>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</si>
  <si>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</si>
  <si>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</si>
  <si>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</si>
  <si>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</si>
  <si>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</si>
  <si>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</si>
  <si>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</si>
  <si>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</si>
  <si>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</si>
  <si>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</si>
  <si>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</si>
  <si>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</si>
  <si>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</si>
  <si>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</si>
  <si>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</si>
  <si>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</si>
  <si>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</si>
  <si>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</si>
  <si>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</si>
  <si>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</si>
  <si>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</si>
  <si>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</si>
  <si>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</si>
  <si>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</si>
  <si>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</si>
  <si>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</si>
  <si>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</si>
  <si>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</si>
  <si>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</si>
  <si>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</si>
  <si>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</si>
  <si>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</si>
  <si>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</si>
  <si>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</si>
  <si>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</si>
  <si>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</si>
  <si>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</si>
  <si>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</si>
  <si>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</si>
  <si>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</si>
  <si>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</si>
  <si>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</si>
  <si>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</si>
  <si>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</si>
  <si>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</si>
  <si>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</si>
  <si>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</si>
  <si>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</si>
  <si>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</si>
  <si>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</si>
  <si>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</si>
  <si>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</si>
  <si>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</si>
  <si>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</si>
  <si>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</si>
  <si>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</si>
  <si>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</si>
  <si>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</si>
  <si>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</si>
  <si>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</si>
  <si>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</si>
  <si>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</si>
  <si>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</si>
  <si>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</si>
  <si>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</si>
  <si>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</si>
  <si>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</si>
  <si>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</si>
  <si>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</si>
  <si>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</si>
  <si>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</si>
  <si>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</si>
  <si>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</si>
  <si>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</si>
  <si>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</si>
  <si>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</si>
  <si>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</si>
  <si>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</si>
  <si>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</si>
  <si>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</si>
  <si>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</si>
  <si>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</si>
  <si>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</si>
  <si>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</si>
  <si>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</si>
  <si>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</si>
  <si>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</si>
  <si>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</si>
  <si>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</si>
  <si>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</si>
  <si>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</si>
  <si>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</si>
  <si>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</si>
  <si>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</si>
  <si>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</si>
  <si>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</si>
  <si>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</si>
  <si>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</si>
  <si>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</si>
  <si>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</si>
  <si>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</si>
  <si>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</si>
  <si>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</si>
  <si>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</si>
  <si>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</si>
  <si>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</si>
  <si>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</si>
  <si>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</si>
  <si>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</si>
  <si>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</si>
  <si>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</si>
  <si>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</si>
  <si>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</si>
  <si>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</si>
  <si>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</si>
  <si>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</si>
  <si>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</si>
  <si>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</si>
  <si>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</si>
  <si>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</si>
  <si>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</si>
  <si>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</si>
  <si>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</si>
  <si>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</si>
  <si>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</si>
  <si>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</si>
  <si>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</si>
  <si>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</si>
  <si>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</si>
  <si>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</si>
  <si>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</si>
  <si>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</si>
  <si>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</si>
  <si>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</si>
  <si>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</si>
  <si>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</si>
  <si>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</si>
  <si>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</si>
  <si>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</si>
  <si>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</si>
  <si>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</si>
  <si>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</si>
  <si>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</si>
  <si>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</si>
  <si>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</si>
  <si>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</si>
  <si>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</si>
  <si>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</si>
  <si>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</si>
  <si>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</si>
  <si>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</si>
  <si>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</si>
  <si>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</si>
  <si>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</si>
  <si>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</si>
  <si>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</si>
  <si>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</si>
  <si>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</si>
  <si>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</si>
  <si>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</si>
  <si>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</si>
  <si>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</si>
  <si>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</si>
  <si>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</si>
  <si>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</si>
  <si>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</si>
  <si>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</si>
  <si>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</si>
  <si>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</si>
  <si>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</si>
  <si>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</si>
  <si>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</si>
  <si>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</si>
  <si>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</si>
  <si>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</si>
  <si>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</si>
  <si>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</si>
  <si>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</si>
  <si>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</si>
  <si>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</si>
  <si>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</si>
  <si>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</si>
  <si>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</si>
  <si>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</si>
  <si>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</si>
  <si>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</si>
  <si>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</si>
  <si>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</si>
  <si>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</si>
  <si>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</si>
  <si>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</si>
  <si>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</si>
  <si>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</si>
  <si>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</si>
  <si>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</si>
  <si>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</si>
  <si>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</si>
  <si>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</si>
  <si>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</si>
  <si>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</si>
  <si>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</si>
  <si>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</si>
  <si>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</si>
  <si>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</si>
  <si>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</si>
  <si>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</si>
  <si>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</si>
  <si>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</si>
  <si>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</si>
  <si>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</si>
  <si>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</si>
  <si>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</si>
  <si>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</si>
  <si>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</si>
  <si>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</si>
  <si>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</si>
  <si>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</si>
  <si>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</si>
  <si>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</si>
  <si>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</si>
  <si>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</si>
  <si>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</si>
  <si>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</si>
  <si>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</si>
  <si>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</si>
  <si>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</si>
  <si>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</si>
  <si>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</si>
  <si>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</si>
  <si>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</si>
  <si>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</si>
  <si>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</si>
  <si>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</si>
  <si>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</si>
  <si>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</si>
  <si>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</si>
  <si>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</si>
  <si>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</si>
  <si>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</si>
  <si>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</si>
  <si>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</si>
  <si>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</si>
  <si>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</si>
  <si>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</si>
  <si>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</si>
  <si>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</si>
  <si>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</si>
  <si>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</si>
  <si>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</si>
  <si>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</si>
  <si>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</si>
  <si>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</si>
  <si>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</si>
  <si>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</si>
  <si>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</si>
  <si>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</si>
  <si>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</si>
  <si>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</si>
  <si>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</si>
  <si>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</si>
  <si>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</si>
  <si>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</si>
  <si>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</si>
  <si>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</si>
  <si>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</si>
  <si>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</si>
  <si>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</si>
  <si>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</si>
  <si>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</si>
  <si>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</si>
  <si>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</si>
  <si>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</si>
  <si>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</si>
  <si>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</si>
  <si>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</si>
  <si>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</si>
  <si>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</si>
  <si>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</si>
  <si>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</si>
  <si>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</si>
  <si>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</si>
  <si>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</si>
  <si>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</si>
  <si>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</si>
  <si>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</si>
  <si>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</si>
  <si>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</si>
  <si>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</si>
  <si>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</si>
  <si>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</si>
  <si>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</si>
  <si>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</si>
  <si>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</si>
  <si>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</si>
  <si>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</si>
  <si>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</si>
  <si>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</si>
  <si>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</si>
  <si>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</si>
  <si>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</si>
  <si>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</si>
  <si>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</si>
  <si>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</si>
  <si>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</si>
  <si>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</si>
  <si>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</si>
  <si>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</si>
  <si>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</si>
  <si>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</si>
  <si>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</si>
  <si>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</si>
  <si>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</si>
  <si>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</si>
  <si>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</si>
  <si>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</si>
  <si>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</si>
  <si>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</si>
  <si>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</si>
  <si>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</si>
  <si>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</si>
  <si>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</si>
  <si>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</si>
  <si>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</si>
  <si>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</si>
  <si>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</si>
  <si>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</si>
  <si>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</si>
  <si>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</si>
  <si>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</si>
  <si>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</si>
  <si>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</si>
  <si>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</si>
  <si>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</si>
  <si>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</si>
  <si>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</si>
  <si>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</si>
  <si>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</si>
  <si>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</si>
  <si>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</si>
  <si>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</si>
  <si>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</si>
  <si>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</si>
  <si>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</si>
  <si>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</si>
  <si>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</si>
  <si>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</si>
  <si>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</si>
  <si>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</si>
  <si>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</si>
  <si>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</si>
  <si>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</si>
  <si>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</si>
  <si>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</si>
  <si>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</si>
  <si>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</si>
  <si>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</si>
  <si>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</si>
  <si>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</si>
  <si>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</si>
  <si>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</si>
  <si>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</si>
  <si>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</si>
  <si>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</si>
  <si>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</si>
  <si>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</si>
  <si>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</si>
  <si>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</si>
  <si>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</si>
  <si>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</si>
  <si>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</si>
  <si>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</si>
  <si>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</si>
  <si>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</si>
  <si>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</si>
  <si>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</si>
  <si>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</si>
  <si>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</si>
  <si>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</si>
  <si>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</si>
  <si>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</si>
  <si>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</si>
  <si>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</si>
  <si>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</si>
  <si>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</si>
  <si>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</si>
  <si>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</si>
  <si>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</si>
  <si>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</si>
  <si>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</si>
  <si>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</si>
  <si>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</si>
  <si>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</si>
  <si>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</si>
  <si>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</si>
  <si>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</si>
  <si>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</si>
  <si>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</si>
  <si>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</si>
  <si>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</si>
  <si>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</si>
  <si>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</si>
  <si>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</si>
  <si>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</si>
  <si>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</si>
  <si>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</si>
  <si>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</si>
  <si>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</si>
  <si>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</si>
  <si>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</si>
  <si>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</si>
  <si>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</si>
  <si>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</si>
  <si>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</si>
  <si>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</si>
  <si>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</si>
  <si>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</si>
  <si>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</si>
  <si>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</si>
  <si>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</si>
  <si>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</si>
  <si>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</si>
  <si>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</si>
  <si>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</si>
  <si>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</si>
  <si>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</si>
  <si>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</si>
  <si>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</si>
  <si>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</si>
  <si>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</si>
  <si>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</si>
  <si>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</si>
  <si>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</si>
  <si>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</si>
  <si>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</si>
  <si>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</si>
  <si>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</si>
  <si>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</si>
  <si>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</si>
  <si>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</si>
  <si>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</si>
  <si>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</si>
  <si>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</si>
  <si>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</si>
  <si>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</si>
  <si>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</si>
  <si>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</si>
  <si>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</si>
  <si>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</si>
  <si>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</si>
  <si>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</si>
  <si>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</si>
  <si>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</si>
  <si>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</si>
  <si>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</si>
  <si>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</si>
  <si>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</si>
  <si>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</si>
  <si>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</si>
  <si>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</si>
  <si>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</si>
  <si>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</si>
  <si>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</si>
  <si>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</si>
  <si>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</si>
  <si>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</si>
  <si>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</si>
  <si>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</si>
  <si>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</si>
  <si>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</si>
  <si>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</si>
  <si>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</si>
  <si>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</si>
  <si>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</si>
  <si>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</si>
  <si>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</si>
  <si>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</si>
  <si>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</si>
  <si>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</si>
  <si>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</si>
  <si>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</si>
  <si>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</si>
  <si>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</si>
  <si>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</si>
  <si>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</si>
  <si>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</si>
  <si>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</si>
  <si>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</si>
  <si>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</si>
  <si>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</si>
  <si>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</si>
  <si>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</si>
  <si>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</si>
  <si>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</si>
  <si>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</si>
  <si>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</si>
  <si>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</si>
  <si>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</si>
  <si>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</si>
  <si>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</si>
  <si>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</si>
  <si>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</si>
  <si>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</si>
  <si>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</si>
  <si>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</si>
  <si>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</si>
  <si>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</si>
  <si>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</si>
  <si>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</si>
  <si>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</si>
  <si>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</si>
  <si>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</si>
  <si>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</si>
  <si>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</si>
  <si>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</si>
  <si>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</si>
  <si>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</si>
  <si>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</si>
  <si>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</si>
  <si>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</si>
  <si>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</si>
  <si>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</si>
  <si>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</si>
  <si>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</si>
  <si>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</si>
  <si>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</si>
  <si>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</si>
  <si>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</si>
  <si>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</si>
  <si>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</si>
  <si>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</si>
  <si>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</si>
  <si>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</si>
  <si>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</si>
  <si>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</si>
  <si>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</si>
  <si>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</si>
  <si>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</si>
  <si>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</si>
  <si>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</si>
  <si>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</si>
  <si>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</si>
  <si>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</si>
  <si>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</si>
  <si>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</si>
  <si>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</si>
  <si>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</si>
  <si>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</si>
  <si>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</si>
  <si>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</si>
  <si>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</si>
  <si>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</si>
  <si>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</si>
  <si>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</si>
  <si>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</si>
  <si>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</si>
  <si>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</si>
  <si>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</si>
  <si>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</si>
  <si>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</si>
  <si>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</si>
  <si>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</si>
  <si>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</si>
  <si>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</si>
  <si>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</si>
  <si>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</si>
  <si>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</si>
  <si>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</si>
  <si>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</si>
  <si>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</si>
  <si>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</si>
  <si>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</si>
  <si>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</si>
  <si>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</si>
  <si>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</si>
  <si>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</si>
  <si>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</si>
  <si>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</si>
  <si>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</si>
  <si>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</si>
  <si>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</si>
  <si>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</si>
  <si>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</si>
  <si>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</si>
  <si>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</si>
  <si>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</si>
  <si>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</si>
  <si>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</si>
  <si>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</si>
  <si>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</si>
  <si>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</si>
  <si>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</si>
  <si>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</si>
  <si>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</si>
  <si>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</si>
  <si>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</si>
  <si>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</si>
  <si>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</si>
  <si>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</si>
  <si>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</si>
  <si>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</si>
  <si>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</si>
  <si>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</si>
  <si>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</si>
  <si>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</si>
  <si>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</si>
  <si>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</si>
  <si>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</si>
  <si>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</si>
  <si>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</si>
  <si>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</si>
  <si>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</si>
  <si>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</si>
  <si>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</si>
  <si>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</si>
  <si>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</si>
  <si>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</si>
  <si>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</si>
  <si>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</si>
  <si>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</si>
  <si>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</si>
  <si>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</si>
  <si>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</si>
  <si>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</si>
  <si>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</si>
  <si>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</si>
  <si>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</si>
  <si>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</si>
  <si>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</si>
  <si>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</si>
  <si>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</si>
  <si>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</si>
  <si>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</si>
  <si>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</si>
  <si>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</si>
  <si>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</si>
  <si>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</si>
  <si>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</si>
  <si>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</si>
  <si>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</si>
  <si>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</si>
  <si>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</si>
  <si>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</si>
  <si>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</si>
  <si>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</si>
  <si>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</si>
  <si>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</si>
  <si>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</si>
  <si>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</si>
  <si>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</si>
  <si>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</si>
  <si>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</si>
  <si>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</si>
  <si>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</si>
  <si>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</si>
  <si>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</si>
  <si>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</si>
  <si>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</si>
  <si>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</si>
  <si>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</si>
  <si>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</si>
  <si>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</si>
  <si>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</si>
  <si>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</si>
  <si>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</si>
  <si>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</si>
  <si>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</si>
  <si>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</si>
  <si>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</si>
  <si>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</si>
  <si>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</si>
  <si>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</si>
  <si>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</si>
  <si>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</si>
  <si>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</si>
  <si>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</si>
  <si>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</si>
  <si>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</si>
  <si>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</si>
  <si>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</si>
  <si>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</si>
  <si>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</si>
  <si>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</si>
  <si>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</si>
  <si>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</si>
  <si>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</si>
  <si>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</si>
  <si>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</si>
  <si>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</si>
  <si>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</si>
  <si>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</si>
  <si>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</si>
  <si>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</si>
  <si>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</si>
  <si>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</si>
  <si>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</si>
  <si>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</si>
  <si>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</si>
  <si>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</si>
  <si>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</si>
  <si>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</si>
  <si>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</si>
  <si>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</si>
  <si>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</si>
  <si>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</si>
  <si>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</si>
  <si>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</si>
  <si>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</si>
  <si>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</si>
  <si>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</si>
  <si>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</si>
  <si>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</si>
  <si>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</si>
  <si>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</si>
  <si>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</si>
  <si>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</si>
  <si>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</si>
  <si>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</si>
  <si>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</si>
  <si>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</si>
  <si>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</si>
  <si>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</si>
  <si>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</si>
  <si>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</si>
  <si>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</si>
  <si>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</si>
  <si>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</si>
  <si>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</si>
  <si>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</si>
  <si>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</si>
  <si>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</si>
  <si>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</si>
  <si>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</si>
  <si>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</si>
  <si>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</si>
  <si>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</si>
  <si>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</si>
  <si>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</si>
  <si>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</si>
  <si>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</si>
  <si>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</si>
  <si>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</si>
  <si>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</si>
  <si>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</si>
  <si>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</si>
  <si>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</si>
  <si>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</si>
  <si>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</si>
  <si>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</si>
  <si>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</si>
  <si>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</si>
  <si>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</si>
  <si>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</si>
  <si>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</si>
  <si>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</si>
  <si>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</si>
  <si>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</si>
  <si>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</si>
  <si>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</si>
  <si>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</si>
  <si>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</si>
  <si>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</si>
  <si>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</si>
  <si>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</si>
  <si>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</si>
  <si>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</si>
  <si>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</si>
  <si>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</si>
  <si>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</si>
  <si>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</si>
  <si>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</si>
  <si>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</si>
  <si>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</si>
  <si>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</si>
  <si>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</si>
  <si>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</si>
  <si>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</si>
  <si>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</si>
  <si>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</si>
  <si>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</si>
  <si>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</si>
  <si>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</si>
  <si>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</si>
  <si>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</si>
  <si>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</si>
  <si>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</si>
  <si>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</si>
  <si>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</si>
  <si>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</si>
  <si>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</si>
  <si>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</si>
  <si>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</si>
  <si>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</si>
  <si>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</si>
  <si>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</si>
  <si>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</si>
  <si>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</si>
  <si>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</si>
  <si>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</si>
  <si>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</si>
  <si>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</si>
  <si>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</si>
  <si>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</si>
  <si>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</si>
  <si>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</si>
  <si>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</si>
  <si>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</si>
  <si>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</si>
  <si>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</si>
  <si>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</si>
  <si>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</si>
  <si>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</si>
  <si>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</si>
  <si>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</si>
  <si>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</si>
  <si>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</si>
  <si>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</si>
  <si>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</si>
  <si>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</si>
  <si>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</si>
  <si>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</si>
  <si>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</si>
  <si>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</si>
  <si>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</si>
  <si>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</si>
  <si>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</si>
  <si>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</si>
  <si>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</si>
  <si>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</si>
  <si>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</si>
  <si>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</si>
  <si>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</si>
  <si>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</si>
  <si>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</si>
  <si>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</si>
  <si>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</si>
  <si>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</si>
  <si>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</si>
  <si>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</si>
  <si>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</si>
  <si>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</si>
  <si>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</si>
  <si>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</si>
  <si>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</si>
  <si>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</si>
  <si>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</si>
  <si>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</si>
  <si>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</si>
  <si>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</si>
  <si>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</si>
  <si>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</si>
  <si>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</si>
  <si>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</si>
  <si>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</si>
  <si>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</si>
  <si>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</si>
  <si>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</si>
  <si>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</si>
  <si>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</si>
  <si>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</si>
  <si>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</si>
  <si>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</si>
  <si>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</si>
  <si>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</si>
  <si>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</si>
  <si>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</si>
  <si>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</si>
  <si>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</si>
  <si>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</si>
  <si>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</si>
  <si>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</si>
  <si>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</si>
  <si>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</si>
  <si>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</si>
  <si>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</si>
  <si>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</si>
  <si>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</si>
  <si>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</si>
  <si>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</si>
  <si>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</si>
  <si>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</si>
  <si>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</si>
  <si>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</si>
  <si>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</si>
  <si>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</si>
  <si>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</si>
  <si>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</si>
  <si>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</si>
  <si>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</si>
  <si>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</si>
  <si>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</si>
  <si>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</si>
  <si>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</si>
  <si>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</si>
  <si>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</si>
  <si>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</si>
  <si>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</si>
  <si>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</si>
  <si>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</si>
  <si>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</si>
  <si>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</si>
  <si>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</si>
  <si>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</si>
  <si>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</si>
  <si>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</si>
  <si>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</si>
  <si>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</si>
  <si>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</si>
  <si>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</si>
  <si>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</si>
  <si>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</si>
  <si>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</si>
  <si>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</si>
  <si>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</si>
  <si>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</si>
  <si>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</si>
  <si>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</si>
  <si>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</si>
  <si>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</si>
  <si>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</si>
  <si>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</si>
  <si>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</si>
  <si>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</si>
  <si>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</si>
  <si>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</si>
  <si>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</si>
  <si>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</si>
  <si>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</si>
  <si>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</si>
  <si>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</si>
  <si>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</si>
  <si>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</si>
  <si>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</si>
  <si>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</si>
  <si>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</si>
  <si>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</si>
  <si>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</si>
  <si>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</si>
  <si>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</si>
  <si>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</si>
  <si>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</si>
  <si>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</si>
  <si>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</si>
  <si>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</si>
  <si>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</si>
  <si>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</si>
  <si>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</si>
  <si>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</si>
  <si>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</si>
  <si>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</si>
  <si>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</si>
  <si>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</si>
  <si>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</si>
  <si>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</si>
  <si>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</si>
  <si>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</si>
  <si>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</si>
  <si>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</si>
  <si>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</si>
  <si>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</si>
  <si>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</si>
  <si>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</si>
  <si>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</si>
  <si>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</si>
  <si>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</si>
  <si>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</si>
  <si>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</si>
  <si>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</si>
  <si>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</si>
  <si>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</si>
  <si>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</si>
  <si>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</si>
  <si>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</si>
  <si>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</si>
  <si>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</si>
  <si>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</si>
  <si>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</si>
  <si>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</si>
  <si>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</si>
  <si>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</si>
  <si>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</si>
  <si>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</si>
  <si>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</si>
  <si>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</si>
  <si>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</si>
  <si>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</si>
  <si>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</si>
  <si>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</si>
  <si>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</si>
  <si>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</si>
  <si>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</si>
  <si>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</si>
  <si>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</si>
  <si>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</si>
  <si>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</si>
  <si>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</si>
  <si>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</si>
  <si>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</si>
  <si>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</si>
  <si>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</si>
  <si>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</si>
  <si>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</si>
  <si>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</si>
  <si>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</si>
  <si>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</si>
  <si>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</si>
  <si>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</si>
  <si>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</si>
  <si>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</si>
  <si>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</si>
  <si>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</si>
  <si>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</si>
  <si>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</si>
  <si>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</si>
  <si>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</si>
  <si>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</si>
  <si>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</si>
  <si>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</si>
  <si>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</si>
  <si>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</si>
  <si>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</si>
  <si>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</si>
  <si>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</si>
  <si>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</si>
  <si>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</si>
  <si>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</si>
  <si>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</si>
  <si>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</si>
  <si>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</si>
  <si>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</si>
  <si>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</si>
  <si>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</si>
  <si>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</si>
  <si>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</si>
  <si>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</si>
  <si>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</si>
  <si>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</si>
  <si>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</si>
  <si>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</si>
  <si>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</si>
  <si>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</si>
  <si>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</si>
  <si>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</si>
  <si>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</si>
  <si>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</si>
  <si>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</si>
  <si>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</si>
  <si>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</si>
  <si>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</si>
  <si>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</si>
  <si>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</si>
  <si>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</si>
  <si>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</si>
  <si>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</si>
  <si>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</si>
  <si>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</si>
  <si>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</si>
  <si>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</si>
  <si>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</si>
  <si>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</si>
  <si>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</si>
  <si>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</si>
  <si>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</si>
  <si>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</si>
  <si>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</si>
  <si>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</si>
  <si>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</si>
  <si>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</si>
  <si>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</si>
  <si>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</si>
  <si>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</si>
  <si>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</si>
  <si>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</si>
  <si>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</si>
  <si>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</si>
  <si>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</si>
  <si>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</si>
  <si>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</si>
  <si>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</si>
  <si>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</si>
  <si>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</si>
  <si>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</si>
  <si>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</si>
  <si>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</si>
  <si>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</si>
  <si>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</si>
  <si>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</si>
  <si>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</si>
  <si>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</si>
  <si>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</si>
  <si>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</si>
  <si>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</si>
  <si>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</si>
  <si>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</si>
  <si>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</si>
  <si>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</si>
  <si>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</si>
  <si>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</si>
  <si>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</si>
  <si>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</si>
  <si>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</si>
  <si>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</si>
  <si>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</si>
  <si>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</si>
  <si>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</si>
  <si>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</si>
  <si>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</si>
  <si>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</si>
  <si>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</si>
  <si>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</si>
  <si>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</si>
  <si>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</si>
  <si>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</si>
  <si>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</si>
  <si>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</si>
  <si>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</si>
  <si>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</si>
  <si>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</si>
  <si>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</si>
  <si>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</si>
  <si>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</si>
  <si>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</si>
  <si>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</si>
  <si>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</si>
  <si>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</si>
  <si>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</si>
  <si>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</si>
  <si>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</si>
  <si>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</si>
  <si>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</si>
  <si>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</si>
  <si>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</si>
  <si>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</si>
  <si>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</si>
  <si>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</si>
  <si>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</si>
  <si>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</si>
  <si>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</si>
  <si>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</si>
  <si>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</si>
  <si>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</si>
  <si>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</si>
  <si>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</si>
  <si>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</si>
  <si>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</si>
  <si>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</si>
  <si>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</si>
  <si>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</si>
  <si>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</si>
  <si>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</si>
  <si>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</si>
  <si>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</si>
  <si>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</si>
  <si>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</si>
  <si>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</si>
  <si>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</si>
  <si>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</si>
  <si>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</si>
  <si>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</si>
  <si>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</si>
  <si>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</si>
  <si>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</si>
  <si>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</si>
  <si>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</si>
  <si>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</si>
  <si>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</si>
  <si>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</si>
  <si>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</si>
  <si>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</si>
  <si>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</si>
  <si>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</si>
  <si>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</si>
  <si>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</si>
  <si>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</si>
  <si>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</si>
  <si>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</si>
  <si>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</si>
  <si>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</si>
  <si>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</si>
  <si>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</si>
  <si>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</si>
  <si>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</si>
  <si>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</si>
  <si>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</si>
  <si>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</si>
  <si>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</si>
  <si>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</si>
  <si>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</si>
  <si>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</si>
  <si>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</si>
  <si>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</si>
  <si>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</si>
  <si>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</si>
  <si>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</si>
  <si>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</si>
  <si>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</si>
  <si>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</si>
  <si>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</si>
  <si>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</si>
  <si>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</si>
  <si>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</si>
  <si>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</si>
  <si>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</si>
  <si>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</si>
  <si>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</si>
  <si>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</si>
  <si>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</si>
  <si>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</si>
  <si>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</si>
  <si>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</si>
  <si>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</si>
  <si>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</si>
  <si>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</si>
  <si>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</si>
  <si>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</si>
  <si>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</si>
  <si>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</si>
  <si>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</si>
  <si>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</si>
  <si>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</si>
  <si>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</si>
  <si>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</si>
  <si>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</si>
  <si>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</si>
  <si>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</si>
  <si>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</si>
  <si>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</si>
  <si>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</si>
  <si>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</si>
  <si>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</si>
  <si>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</si>
  <si>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</si>
  <si>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</si>
  <si>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</si>
  <si>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</si>
  <si>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</si>
  <si>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</si>
  <si>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</si>
  <si>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</si>
  <si>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</si>
  <si>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</si>
  <si>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</si>
  <si>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</si>
  <si>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</si>
  <si>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</si>
  <si>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</si>
  <si>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</si>
  <si>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</si>
  <si>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</si>
  <si>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</si>
  <si>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</si>
  <si>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</si>
  <si>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</si>
  <si>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</si>
  <si>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</si>
  <si>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</si>
  <si>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</si>
  <si>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</si>
  <si>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</si>
  <si>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</si>
  <si>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</si>
  <si>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</si>
  <si>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</si>
  <si>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</si>
  <si>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</si>
  <si>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</si>
  <si>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</si>
  <si>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</si>
  <si>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</si>
  <si>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</si>
  <si>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</si>
  <si>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</si>
  <si>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</si>
  <si>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</si>
  <si>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</si>
  <si>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</si>
  <si>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</si>
  <si>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</si>
  <si>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</si>
  <si>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</si>
  <si>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</si>
  <si>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</si>
  <si>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</si>
  <si>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</si>
  <si>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</si>
  <si>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</si>
  <si>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</si>
  <si>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</si>
  <si>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</si>
  <si>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</si>
  <si>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</si>
  <si>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</si>
  <si>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</si>
  <si>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</si>
  <si>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</si>
  <si>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</si>
  <si>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</si>
  <si>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</si>
  <si>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</si>
  <si>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</si>
  <si>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</si>
  <si>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</si>
  <si>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</si>
  <si>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</si>
  <si>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</si>
  <si>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</si>
  <si>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</si>
  <si>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</si>
  <si>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</si>
  <si>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</si>
  <si>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</si>
  <si>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</si>
  <si>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</si>
  <si>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</si>
  <si>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</si>
  <si>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</si>
  <si>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</si>
  <si>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</si>
  <si>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</si>
  <si>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</si>
  <si>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</si>
  <si>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</si>
  <si>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</si>
  <si>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</si>
  <si>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</si>
  <si>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</si>
  <si>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</si>
  <si>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</si>
  <si>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</si>
  <si>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</si>
  <si>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</si>
  <si>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</si>
  <si>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</si>
  <si>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</si>
  <si>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</si>
  <si>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</si>
  <si>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</si>
  <si>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</si>
  <si>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</si>
  <si>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</si>
  <si>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</si>
  <si>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</si>
  <si>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</si>
  <si>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</si>
  <si>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</si>
  <si>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</si>
  <si>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</si>
  <si>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</si>
  <si>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</si>
  <si>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</si>
  <si>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</si>
  <si>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</si>
  <si>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</si>
  <si>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</si>
  <si>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</si>
  <si>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</si>
  <si>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</si>
  <si>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</si>
  <si>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</si>
  <si>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</si>
  <si>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</si>
  <si>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</si>
  <si>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</si>
  <si>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</si>
  <si>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</si>
  <si>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</si>
  <si>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</si>
  <si>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</si>
  <si>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</si>
  <si>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</si>
  <si>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</si>
  <si>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</si>
  <si>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</si>
  <si>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</si>
  <si>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</si>
  <si>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</si>
  <si>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</si>
  <si>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</si>
  <si>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</si>
  <si>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</si>
  <si>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</si>
  <si>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</si>
  <si>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</si>
  <si>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</si>
  <si>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</si>
  <si>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</si>
  <si>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</si>
  <si>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</si>
  <si>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</si>
  <si>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</si>
  <si>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</si>
  <si>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</si>
  <si>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</si>
  <si>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</si>
  <si>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</si>
  <si>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</si>
  <si>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</si>
  <si>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</si>
  <si>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</si>
  <si>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</si>
  <si>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</si>
  <si>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</si>
  <si>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</si>
  <si>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</si>
  <si>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</si>
  <si>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</si>
  <si>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</si>
  <si>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</si>
  <si>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</si>
  <si>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</si>
  <si>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</si>
  <si>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</si>
  <si>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</si>
  <si>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</si>
  <si>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</si>
  <si>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</si>
  <si>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</si>
  <si>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</si>
  <si>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</si>
  <si>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</si>
  <si>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</si>
  <si>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</si>
  <si>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</si>
  <si>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</si>
  <si>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</si>
  <si>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</si>
  <si>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</si>
  <si>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</si>
  <si>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</si>
  <si>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</si>
  <si>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</si>
  <si>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</si>
  <si>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</si>
  <si>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</si>
  <si>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</si>
  <si>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</si>
  <si>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</si>
  <si>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</si>
  <si>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</si>
  <si>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</si>
  <si>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</si>
  <si>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</si>
  <si>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</si>
  <si>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</si>
  <si>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</si>
  <si>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</si>
  <si>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</si>
  <si>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</si>
  <si>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</si>
  <si>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</si>
  <si>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</si>
  <si>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</si>
  <si>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</si>
  <si>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</si>
  <si>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</si>
  <si>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</si>
  <si>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</si>
  <si>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</si>
  <si>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</si>
  <si>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</si>
  <si>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</si>
  <si>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</si>
  <si>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</si>
  <si>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</si>
  <si>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</si>
  <si>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</si>
  <si>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</si>
  <si>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</si>
  <si>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</si>
  <si>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</si>
  <si>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</si>
  <si>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</si>
  <si>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</si>
  <si>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</si>
  <si>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</si>
  <si>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</si>
  <si>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</si>
  <si>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</si>
  <si>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</si>
  <si>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</si>
  <si>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</si>
  <si>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</si>
  <si>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</si>
  <si>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</si>
  <si>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</si>
  <si>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</si>
  <si>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</si>
  <si>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</si>
  <si>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</si>
  <si>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</si>
  <si>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</si>
  <si>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</si>
  <si>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</si>
  <si>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</si>
  <si>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</si>
  <si>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</si>
  <si>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</si>
  <si>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</si>
  <si>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</si>
  <si>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</si>
  <si>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</si>
  <si>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</si>
  <si>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</si>
  <si>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</si>
  <si>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</si>
  <si>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</si>
  <si>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</si>
  <si>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</si>
  <si>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</si>
  <si>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</si>
  <si>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</si>
  <si>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</si>
  <si>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</si>
  <si>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</si>
  <si>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</si>
  <si>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</si>
  <si>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</si>
  <si>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</si>
  <si>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</si>
  <si>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</si>
  <si>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</si>
  <si>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</si>
  <si>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</si>
  <si>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</si>
  <si>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</si>
  <si>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</si>
  <si>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</si>
  <si>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</si>
  <si>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</si>
  <si>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</si>
  <si>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</si>
  <si>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</si>
  <si>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</si>
  <si>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</si>
  <si>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</si>
  <si>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</si>
  <si>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</si>
  <si>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</si>
  <si>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</si>
  <si>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</si>
  <si>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</si>
  <si>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</si>
  <si>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</si>
  <si>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</si>
  <si>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</si>
  <si>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</si>
  <si>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</si>
  <si>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</si>
  <si>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</si>
  <si>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</si>
  <si>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</si>
  <si>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</si>
  <si>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</si>
  <si>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</si>
  <si>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</si>
  <si>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</si>
  <si>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</si>
  <si>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</si>
  <si>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</si>
  <si>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</si>
  <si>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</si>
  <si>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</si>
  <si>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</si>
  <si>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</si>
  <si>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</si>
  <si>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</si>
  <si>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</si>
  <si>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</si>
  <si>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</si>
  <si>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</si>
  <si>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</si>
  <si>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</si>
  <si>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</si>
  <si>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</si>
  <si>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</si>
  <si>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</si>
  <si>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</si>
  <si>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</si>
  <si>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</si>
  <si>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</si>
  <si>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</si>
  <si>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</si>
  <si>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</si>
  <si>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</si>
  <si>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</si>
  <si>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</si>
  <si>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</si>
  <si>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</si>
  <si>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</si>
  <si>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</si>
  <si>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</si>
  <si>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</si>
  <si>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</si>
  <si>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</si>
  <si>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</si>
  <si>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</si>
  <si>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</si>
  <si>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</si>
  <si>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</si>
  <si>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</si>
  <si>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</si>
  <si>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</si>
  <si>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</si>
  <si>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</si>
  <si>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</si>
  <si>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</si>
  <si>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</si>
  <si>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</si>
  <si>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</si>
  <si>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</si>
  <si>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</si>
  <si>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</si>
  <si>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</si>
  <si>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</si>
  <si>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</si>
  <si>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</si>
  <si>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</si>
  <si>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</si>
  <si>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</si>
  <si>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</si>
  <si>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</si>
  <si>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</si>
  <si>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</si>
  <si>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</si>
  <si>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</si>
  <si>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</si>
  <si>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</si>
  <si>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</si>
  <si>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</si>
  <si>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</si>
  <si>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</si>
  <si>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</si>
  <si>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</si>
  <si>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</si>
  <si>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</si>
  <si>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</si>
  <si>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</si>
  <si>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</si>
  <si>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</si>
  <si>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</si>
  <si>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</si>
  <si>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</si>
  <si>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</si>
  <si>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</si>
  <si>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</si>
  <si>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</si>
  <si>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</si>
  <si>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</si>
  <si>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</si>
  <si>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</si>
  <si>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</si>
  <si>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</si>
  <si>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</si>
  <si>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</si>
  <si>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</si>
  <si>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</si>
  <si>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</si>
  <si>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</si>
  <si>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</si>
  <si>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</si>
  <si>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</si>
  <si>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</si>
  <si>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</si>
  <si>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</si>
  <si>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</si>
  <si>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</si>
  <si>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</si>
  <si>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</si>
  <si>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</si>
  <si>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</si>
  <si>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</si>
  <si>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</si>
  <si>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</si>
  <si>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</si>
  <si>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</si>
  <si>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</si>
  <si>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</si>
  <si>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</si>
  <si>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</si>
  <si>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</si>
  <si>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</si>
  <si>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</si>
  <si>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</si>
  <si>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</si>
  <si>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</si>
  <si>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</si>
  <si>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</si>
  <si>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</si>
  <si>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</si>
  <si>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</si>
  <si>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</si>
  <si>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</si>
  <si>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</si>
  <si>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</si>
  <si>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</si>
  <si>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</si>
  <si>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</si>
  <si>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</si>
  <si>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</si>
  <si>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</si>
  <si>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</si>
  <si>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</si>
  <si>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</si>
  <si>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</si>
  <si>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</si>
  <si>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</si>
  <si>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</si>
  <si>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</si>
  <si>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</si>
  <si>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</si>
  <si>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</si>
  <si>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</si>
  <si>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</si>
  <si>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</si>
  <si>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</si>
  <si>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</si>
  <si>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</si>
  <si>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</si>
  <si>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</si>
  <si>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</si>
  <si>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</si>
  <si>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</si>
  <si>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</si>
  <si>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</si>
  <si>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</si>
  <si>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</si>
  <si>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</si>
  <si>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</si>
  <si>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</si>
  <si>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</si>
  <si>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</si>
  <si>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</si>
  <si>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</si>
  <si>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</si>
  <si>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</si>
  <si>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</si>
  <si>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</si>
  <si>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</si>
  <si>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</si>
  <si>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</si>
  <si>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</si>
  <si>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</si>
  <si>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</si>
  <si>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</si>
  <si>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</si>
  <si>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</si>
  <si>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</si>
  <si>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</si>
  <si>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</si>
  <si>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</si>
  <si>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</si>
  <si>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</si>
  <si>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</si>
  <si>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</si>
  <si>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</si>
  <si>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</si>
  <si>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</si>
  <si>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</si>
  <si>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</si>
  <si>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</si>
  <si>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</si>
  <si>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</si>
  <si>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</si>
  <si>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</si>
  <si>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</si>
  <si>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</si>
  <si>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</si>
  <si>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</si>
  <si>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</si>
  <si>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</si>
  <si>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</si>
  <si>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</si>
  <si>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</si>
  <si>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</si>
  <si>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</si>
  <si>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</si>
  <si>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</si>
  <si>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</si>
  <si>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</si>
  <si>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</si>
  <si>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</si>
  <si>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</si>
  <si>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</si>
  <si>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</si>
  <si>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</si>
  <si>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</si>
  <si>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</si>
  <si>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</si>
  <si>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</si>
  <si>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</si>
  <si>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</si>
  <si>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</si>
  <si>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</si>
  <si>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</si>
  <si>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</si>
  <si>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</si>
  <si>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</si>
  <si>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</si>
  <si>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</si>
  <si>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</si>
  <si>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</si>
  <si>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</si>
  <si>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</si>
  <si>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</si>
  <si>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</si>
  <si>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</si>
  <si>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</si>
  <si>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</si>
  <si>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</si>
  <si>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</si>
  <si>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</si>
  <si>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</si>
  <si>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</si>
  <si>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</si>
  <si>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</si>
  <si>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</si>
  <si>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</si>
  <si>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</si>
  <si>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</si>
  <si>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</si>
  <si>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</si>
  <si>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</si>
  <si>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</si>
  <si>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</si>
  <si>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</si>
  <si>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</si>
  <si>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</si>
  <si>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</si>
  <si>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</si>
  <si>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</si>
  <si>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</si>
  <si>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</si>
  <si>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</si>
  <si>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</si>
  <si>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</si>
  <si>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</si>
  <si>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</si>
  <si>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</si>
  <si>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</si>
  <si>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</si>
  <si>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</si>
  <si>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</si>
  <si>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</si>
  <si>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</si>
  <si>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</si>
  <si>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</si>
  <si>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</si>
  <si>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</si>
  <si>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</si>
  <si>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</si>
  <si>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</si>
  <si>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</si>
  <si>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</si>
  <si>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</si>
  <si>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</si>
  <si>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</si>
  <si>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</si>
  <si>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</si>
  <si>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</si>
  <si>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</si>
  <si>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</si>
  <si>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</si>
  <si>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</si>
  <si>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</si>
  <si>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</si>
  <si>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</si>
  <si>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</si>
  <si>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</si>
  <si>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</si>
  <si>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</si>
  <si>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</si>
  <si>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</si>
  <si>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</si>
  <si>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</si>
  <si>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</si>
  <si>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</si>
  <si>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</si>
  <si>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</si>
  <si>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</si>
  <si>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</si>
  <si>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</si>
  <si>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</si>
  <si>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</si>
  <si>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</si>
  <si>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</si>
  <si>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</si>
  <si>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</si>
  <si>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</si>
  <si>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</si>
  <si>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</si>
  <si>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</si>
  <si>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</si>
  <si>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</si>
  <si>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</si>
  <si>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</si>
  <si>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</si>
  <si>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</si>
  <si>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</si>
  <si>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</si>
  <si>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</si>
  <si>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</si>
  <si>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</si>
  <si>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</si>
  <si>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</si>
  <si>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</si>
  <si>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</si>
  <si>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</si>
  <si>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</si>
  <si>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</si>
  <si>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</si>
  <si>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</si>
  <si>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</si>
  <si>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</si>
  <si>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</si>
  <si>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</si>
  <si>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</si>
  <si>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</si>
  <si>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</si>
  <si>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</si>
  <si>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</si>
  <si>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</si>
  <si>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</si>
  <si>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</si>
  <si>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</si>
  <si>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</si>
  <si>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</si>
  <si>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</si>
  <si>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</si>
  <si>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</si>
  <si>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</si>
  <si>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</si>
  <si>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</si>
  <si>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</si>
  <si>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</si>
  <si>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</si>
  <si>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</si>
  <si>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</si>
  <si>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</si>
  <si>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</si>
  <si>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</si>
  <si>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</si>
  <si>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</si>
  <si>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</si>
  <si>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</si>
  <si>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</si>
  <si>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</si>
  <si>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</si>
  <si>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</si>
  <si>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</si>
  <si>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</si>
  <si>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</si>
  <si>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</si>
  <si>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</si>
  <si>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</si>
  <si>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</si>
  <si>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</si>
  <si>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</si>
  <si>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</si>
  <si>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</si>
  <si>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</si>
  <si>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</si>
  <si>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</si>
  <si>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</si>
  <si>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</si>
  <si>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</si>
  <si>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</si>
  <si>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</si>
  <si>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</si>
  <si>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</si>
  <si>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</si>
  <si>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</si>
  <si>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</si>
  <si>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</si>
  <si>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</si>
  <si>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</si>
  <si>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</si>
  <si>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</si>
  <si>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</si>
  <si>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</si>
  <si>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</si>
  <si>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</si>
  <si>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</si>
  <si>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</si>
  <si>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</si>
  <si>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</si>
  <si>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</si>
  <si>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</si>
  <si>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</si>
  <si>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</si>
  <si>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</si>
  <si>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</si>
  <si>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</si>
  <si>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</si>
  <si>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</si>
  <si>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</si>
  <si>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</si>
  <si>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</si>
  <si>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</si>
  <si>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</si>
  <si>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</si>
  <si>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</si>
  <si>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</si>
  <si>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</si>
  <si>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</si>
  <si>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</si>
  <si>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</si>
  <si>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</si>
  <si>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</si>
  <si>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</si>
  <si>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</si>
  <si>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</si>
  <si>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</si>
  <si>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</si>
  <si>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</si>
  <si>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</si>
  <si>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</si>
  <si>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</si>
  <si>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</si>
  <si>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</si>
  <si>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</si>
  <si>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</si>
  <si>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</si>
  <si>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</si>
  <si>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</si>
  <si>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</si>
  <si>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</si>
  <si>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</si>
  <si>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</si>
  <si>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</si>
  <si>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</si>
  <si>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</si>
  <si>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</si>
  <si>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</si>
  <si>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</si>
  <si>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</si>
  <si>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</si>
  <si>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</si>
  <si>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</si>
  <si>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</si>
  <si>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</si>
  <si>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</si>
  <si>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</si>
  <si>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</si>
  <si>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</si>
  <si>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</si>
  <si>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</si>
  <si>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</si>
  <si>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</si>
  <si>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</si>
  <si>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</si>
  <si>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</si>
  <si>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</si>
  <si>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</si>
  <si>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</si>
  <si>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</si>
  <si>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</si>
  <si>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</si>
  <si>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</si>
  <si>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</si>
  <si>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</si>
  <si>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</si>
  <si>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</si>
  <si>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</si>
  <si>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</si>
  <si>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</si>
  <si>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</si>
  <si>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</si>
  <si>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</si>
  <si>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</si>
  <si>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</si>
  <si>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</si>
  <si>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</si>
  <si>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</si>
  <si>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</si>
  <si>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</si>
  <si>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</si>
  <si>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</si>
  <si>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</si>
  <si>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</si>
  <si>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</si>
  <si>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</si>
  <si>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</si>
  <si>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</si>
  <si>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</si>
  <si>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</si>
  <si>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</si>
  <si>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</si>
  <si>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</si>
  <si>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</si>
  <si>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</si>
  <si>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</si>
  <si>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</si>
  <si>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</si>
  <si>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</si>
  <si>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</si>
  <si>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</si>
  <si>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</si>
  <si>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</si>
  <si>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</si>
  <si>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</si>
  <si>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</si>
  <si>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</si>
  <si>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</si>
  <si>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</si>
  <si>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</si>
  <si>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</si>
  <si>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</si>
  <si>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</si>
  <si>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</si>
  <si>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</si>
  <si>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</si>
  <si>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</si>
  <si>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</si>
  <si>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</si>
  <si>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</si>
  <si>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</si>
  <si>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</si>
  <si>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</si>
  <si>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</si>
  <si>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</si>
  <si>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</si>
  <si>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</si>
  <si>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</si>
  <si>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</si>
  <si>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</si>
  <si>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</si>
  <si>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</si>
  <si>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</si>
  <si>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</si>
  <si>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</si>
  <si>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</si>
  <si>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</si>
  <si>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</si>
  <si>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</si>
  <si>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</si>
  <si>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</si>
  <si>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</si>
  <si>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</si>
  <si>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</si>
  <si>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</si>
  <si>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</si>
  <si>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</si>
  <si>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</si>
  <si>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</si>
  <si>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</si>
  <si>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</si>
  <si>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</si>
  <si>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</si>
  <si>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</si>
  <si>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</si>
  <si>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</si>
  <si>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</si>
  <si>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</si>
  <si>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</si>
  <si>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</si>
  <si>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</si>
  <si>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</si>
  <si>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</si>
  <si>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</si>
  <si>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</si>
  <si>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</si>
  <si>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</si>
  <si>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</si>
  <si>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</si>
  <si>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</si>
  <si>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</si>
  <si>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</si>
  <si>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</si>
  <si>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</si>
  <si>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</si>
  <si>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</si>
  <si>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</si>
  <si>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</si>
  <si>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</si>
  <si>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</si>
  <si>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</si>
  <si>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</si>
  <si>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</si>
  <si>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</si>
  <si>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</si>
  <si>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</si>
  <si>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</si>
  <si>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</si>
  <si>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</si>
  <si>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</si>
  <si>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</si>
  <si>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</si>
  <si>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</si>
  <si>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</si>
  <si>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</si>
  <si>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</si>
  <si>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</si>
  <si>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</si>
  <si>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</si>
  <si>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</si>
  <si>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</si>
  <si>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</si>
  <si>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</si>
  <si>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</si>
  <si>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</si>
  <si>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</si>
  <si>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</si>
  <si>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</si>
  <si>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</si>
  <si>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</si>
  <si>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</si>
  <si>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</si>
  <si>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</si>
  <si>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</si>
  <si>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</si>
  <si>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</si>
  <si>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</si>
  <si>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</si>
  <si>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</si>
  <si>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</si>
  <si>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</si>
  <si>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</si>
  <si>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</si>
  <si>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</si>
  <si>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</si>
  <si>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</si>
  <si>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</si>
  <si>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</si>
  <si>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</si>
  <si>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</si>
  <si>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</si>
  <si>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</si>
  <si>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</si>
  <si>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</si>
  <si>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</si>
  <si>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</si>
  <si>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</si>
  <si>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</si>
  <si>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</si>
  <si>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</si>
  <si>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</si>
  <si>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</si>
  <si>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</si>
  <si>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</si>
  <si>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</si>
  <si>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</si>
  <si>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</si>
  <si>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</si>
  <si>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</si>
  <si>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</si>
  <si>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</si>
  <si>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</si>
  <si>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</si>
  <si>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</si>
  <si>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</si>
  <si>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</si>
  <si>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</si>
  <si>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</si>
  <si>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</si>
  <si>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</si>
  <si>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</si>
  <si>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</si>
  <si>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</si>
  <si>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</si>
  <si>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</si>
  <si>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</si>
  <si>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</si>
  <si>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</si>
  <si>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</si>
  <si>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</si>
  <si>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</si>
  <si>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</si>
  <si>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</si>
  <si>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</si>
  <si>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</si>
  <si>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</si>
  <si>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</si>
  <si>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</si>
  <si>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</si>
  <si>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</si>
  <si>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</si>
  <si>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</si>
  <si>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</si>
  <si>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</si>
  <si>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</si>
  <si>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</si>
  <si>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</si>
  <si>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</si>
  <si>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</si>
  <si>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</si>
  <si>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</si>
  <si>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</si>
  <si>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</si>
  <si>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</si>
  <si>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</si>
  <si>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</si>
  <si>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</si>
  <si>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</si>
  <si>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</si>
  <si>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</si>
  <si>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</si>
  <si>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</si>
  <si>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</si>
  <si>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</si>
  <si>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</si>
  <si>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</si>
  <si>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</si>
  <si>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</si>
  <si>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</si>
  <si>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</si>
  <si>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</si>
  <si>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</si>
  <si>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</si>
  <si>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</si>
  <si>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</si>
  <si>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</si>
  <si>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</si>
  <si>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</si>
  <si>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</si>
  <si>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</si>
  <si>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</si>
  <si>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</si>
  <si>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</si>
  <si>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</si>
  <si>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</si>
  <si>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</si>
  <si>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</si>
  <si>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</si>
  <si>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</si>
  <si>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</si>
  <si>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</si>
  <si>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</si>
  <si>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</si>
  <si>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</si>
  <si>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</si>
  <si>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</si>
  <si>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</si>
  <si>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</si>
  <si>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</si>
  <si>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</si>
  <si>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</si>
  <si>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</si>
  <si>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</si>
  <si>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</si>
  <si>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</si>
  <si>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</si>
  <si>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</si>
  <si>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</si>
  <si>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</si>
  <si>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</si>
  <si>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</si>
  <si>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</si>
  <si>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</si>
  <si>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</si>
  <si>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</si>
  <si>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</si>
  <si>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</si>
  <si>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</si>
  <si>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</si>
  <si>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</si>
  <si>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</si>
  <si>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</si>
  <si>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</si>
  <si>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</si>
  <si>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</si>
  <si>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</si>
  <si>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</si>
  <si>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</si>
  <si>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</si>
  <si>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</si>
  <si>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</si>
  <si>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</si>
  <si>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</si>
  <si>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</si>
  <si>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</si>
  <si>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</si>
  <si>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</si>
  <si>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</si>
  <si>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</si>
  <si>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</si>
  <si>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</si>
  <si>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</si>
  <si>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</si>
  <si>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</si>
  <si>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</si>
  <si>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</si>
  <si>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</si>
  <si>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</si>
  <si>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</si>
  <si>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</si>
  <si>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</si>
  <si>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</si>
  <si>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</si>
  <si>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</si>
  <si>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</si>
  <si>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</si>
  <si>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</si>
  <si>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</si>
  <si>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</si>
  <si>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</si>
  <si>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</si>
  <si>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</si>
  <si>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</si>
  <si>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</si>
  <si>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</si>
  <si>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</si>
  <si>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</si>
  <si>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</si>
  <si>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</si>
  <si>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</si>
  <si>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</si>
  <si>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</si>
  <si>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</si>
  <si>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</si>
  <si>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</si>
  <si>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</si>
  <si>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</si>
  <si>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</si>
  <si>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</si>
  <si>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</si>
  <si>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</si>
  <si>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</si>
  <si>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</si>
  <si>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</si>
  <si>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</si>
  <si>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</si>
  <si>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</si>
  <si>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</si>
  <si>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</si>
  <si>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</si>
  <si>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</si>
  <si>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</si>
  <si>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</si>
  <si>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</si>
  <si>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</si>
  <si>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</si>
  <si>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</si>
  <si>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</si>
  <si>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</si>
  <si>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</si>
  <si>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</si>
  <si>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</si>
  <si>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</si>
  <si>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</si>
  <si>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</si>
  <si>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</si>
  <si>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</si>
  <si>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</si>
  <si>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</si>
  <si>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</si>
  <si>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</si>
  <si>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</si>
  <si>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</si>
  <si>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</si>
  <si>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</si>
  <si>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</si>
  <si>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</si>
  <si>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</si>
  <si>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</si>
  <si>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</si>
  <si>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</si>
  <si>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</si>
  <si>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</si>
  <si>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</si>
  <si>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</si>
  <si>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</si>
  <si>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</si>
  <si>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</si>
  <si>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</si>
  <si>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</si>
  <si>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</si>
  <si>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</si>
  <si>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</si>
  <si>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</si>
  <si>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</si>
  <si>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</si>
  <si>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</si>
  <si>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</si>
  <si>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</si>
  <si>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</si>
  <si>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</si>
  <si>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</si>
  <si>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</si>
  <si>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</si>
  <si>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</si>
  <si>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</si>
  <si>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</si>
  <si>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</si>
  <si>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</si>
  <si>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</si>
  <si>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</si>
  <si>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</si>
  <si>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</si>
  <si>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</si>
  <si>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</si>
  <si>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</si>
  <si>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</si>
  <si>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</si>
  <si>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</si>
  <si>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</si>
  <si>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</si>
  <si>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</si>
  <si>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</si>
  <si>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</si>
  <si>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</si>
  <si>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</si>
  <si>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</si>
  <si>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</si>
  <si>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</si>
  <si>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</si>
  <si>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</si>
  <si>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</si>
  <si>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</si>
  <si>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</si>
  <si>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</si>
  <si>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</si>
  <si>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</si>
  <si>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</si>
  <si>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</si>
  <si>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</si>
  <si>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</si>
  <si>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</si>
  <si>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</si>
  <si>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</si>
  <si>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</si>
  <si>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</si>
  <si>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</si>
  <si>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</si>
  <si>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</si>
  <si>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</si>
  <si>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</si>
  <si>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</si>
  <si>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</si>
  <si>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</si>
  <si>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</si>
  <si>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</si>
  <si>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</si>
  <si>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</si>
  <si>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</si>
  <si>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</si>
  <si>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</si>
  <si>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</si>
  <si>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</si>
  <si>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</si>
  <si>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</si>
  <si>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</si>
  <si>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</si>
  <si>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</si>
  <si>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</si>
  <si>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</si>
  <si>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</si>
  <si>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</si>
  <si>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</si>
  <si>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</si>
  <si>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</si>
  <si>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</si>
  <si>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</si>
  <si>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</si>
  <si>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</si>
  <si>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</si>
  <si>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</si>
  <si>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</si>
  <si>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</si>
  <si>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</si>
  <si>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</si>
  <si>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</si>
  <si>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</si>
  <si>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</si>
  <si>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</si>
  <si>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</si>
  <si>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</si>
  <si>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</si>
  <si>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</si>
  <si>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</si>
  <si>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</si>
  <si>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</si>
  <si>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</si>
  <si>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</si>
  <si>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</si>
  <si>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</si>
  <si>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</si>
  <si>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</si>
  <si>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</si>
  <si>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</si>
  <si>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</si>
  <si>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</si>
  <si>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</si>
  <si>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</si>
  <si>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</si>
  <si>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</si>
  <si>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</si>
  <si>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</si>
  <si>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</si>
  <si>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</si>
  <si>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</si>
  <si>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</si>
  <si>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</si>
  <si>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</si>
  <si>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</si>
  <si>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</si>
  <si>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</si>
  <si>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</si>
  <si>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</si>
  <si>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</si>
  <si>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</si>
  <si>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</si>
  <si>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</si>
  <si>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</si>
  <si>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</si>
  <si>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</si>
  <si>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</si>
  <si>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</si>
  <si>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</si>
  <si>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</si>
  <si>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</si>
  <si>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</si>
  <si>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</si>
  <si>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</si>
  <si>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</si>
  <si>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</si>
  <si>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</si>
  <si>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</si>
  <si>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</si>
  <si>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</si>
  <si>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</si>
  <si>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</si>
  <si>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</si>
  <si>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</si>
  <si>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</si>
  <si>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</si>
  <si>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</si>
  <si>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</si>
  <si>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</si>
  <si>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</si>
  <si>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</si>
  <si>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</si>
  <si>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</si>
  <si>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</si>
  <si>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</si>
  <si>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</si>
  <si>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</si>
  <si>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</si>
  <si>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</si>
  <si>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</si>
  <si>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</si>
  <si>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</si>
  <si>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</si>
  <si>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</si>
  <si>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</si>
  <si>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</si>
  <si>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</si>
  <si>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</si>
  <si>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</si>
  <si>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</si>
  <si>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</si>
  <si>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</si>
  <si>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</si>
  <si>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</si>
  <si>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</si>
  <si>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</si>
  <si>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</si>
  <si>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</si>
  <si>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</si>
  <si>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</si>
  <si>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</si>
  <si>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</si>
  <si>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</si>
  <si>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</si>
  <si>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</si>
  <si>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</si>
  <si>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</si>
  <si>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</si>
  <si>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</si>
  <si>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</si>
  <si>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</si>
  <si>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</si>
  <si>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</si>
  <si>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</si>
  <si>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</si>
  <si>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</si>
  <si>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</si>
  <si>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</si>
  <si>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</si>
  <si>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</si>
  <si>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</si>
  <si>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</si>
  <si>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</si>
  <si>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</si>
  <si>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</si>
  <si>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</si>
  <si>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</si>
  <si>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</si>
  <si>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</si>
  <si>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</si>
  <si>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</si>
  <si>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</si>
  <si>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</si>
  <si>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</si>
  <si>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</si>
  <si>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</si>
  <si>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</si>
  <si>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</si>
  <si>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</si>
  <si>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</si>
  <si>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</si>
  <si>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</si>
  <si>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</si>
  <si>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</si>
  <si>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</si>
  <si>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</si>
  <si>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</si>
  <si>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</si>
  <si>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</si>
  <si>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</si>
  <si>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</si>
  <si>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</si>
  <si>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</si>
  <si>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</si>
  <si>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</si>
  <si>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</si>
  <si>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</si>
  <si>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</si>
  <si>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</si>
  <si>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</si>
  <si>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</si>
  <si>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</si>
  <si>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</si>
  <si>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</si>
  <si>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</si>
  <si>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</si>
  <si>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</si>
  <si>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</si>
  <si>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</si>
  <si>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</si>
  <si>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</si>
  <si>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</si>
  <si>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</si>
  <si>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</si>
  <si>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</si>
  <si>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</si>
  <si>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</si>
  <si>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</si>
  <si>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</si>
  <si>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</si>
  <si>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</si>
  <si>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</si>
  <si>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</si>
  <si>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</si>
  <si>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</si>
  <si>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</si>
  <si>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</si>
  <si>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</si>
  <si>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</si>
  <si>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</si>
  <si>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</si>
  <si>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</si>
  <si>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</si>
  <si>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</si>
  <si>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</si>
  <si>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</si>
  <si>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</si>
  <si>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</si>
  <si>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</si>
  <si>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</si>
  <si>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</si>
  <si>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</si>
  <si>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</si>
  <si>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</si>
  <si>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</si>
  <si>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</si>
  <si>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</si>
  <si>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</si>
  <si>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</si>
  <si>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</si>
  <si>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</si>
  <si>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</si>
  <si>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</si>
  <si>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</si>
  <si>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</si>
  <si>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</si>
  <si>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</si>
  <si>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</si>
  <si>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</si>
  <si>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</si>
  <si>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</si>
  <si>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</si>
  <si>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</si>
  <si>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</si>
  <si>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</si>
  <si>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</si>
  <si>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</si>
  <si>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</si>
  <si>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</si>
  <si>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</si>
  <si>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</si>
  <si>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</si>
  <si>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</si>
  <si>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</si>
  <si>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</si>
  <si>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</si>
  <si>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</si>
  <si>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</si>
  <si>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</si>
  <si>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</si>
  <si>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</si>
  <si>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</si>
  <si>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</si>
  <si>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</si>
  <si>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</si>
  <si>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</si>
  <si>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</si>
  <si>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</si>
  <si>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</si>
  <si>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</si>
  <si>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</si>
  <si>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</si>
  <si>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</si>
  <si>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</si>
  <si>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</si>
  <si>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</si>
  <si>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</si>
  <si>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</si>
  <si>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</si>
  <si>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</si>
  <si>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</si>
  <si>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</si>
  <si>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</si>
  <si>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</si>
  <si>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</si>
  <si>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</si>
  <si>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</si>
  <si>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</si>
  <si>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</si>
  <si>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</si>
  <si>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</si>
  <si>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</si>
  <si>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</si>
  <si>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</si>
  <si>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</si>
  <si>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</si>
  <si>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</si>
  <si>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</si>
  <si>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</si>
  <si>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</si>
  <si>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</si>
  <si>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</si>
  <si>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</si>
  <si>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</si>
  <si>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</si>
  <si>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</si>
  <si>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</si>
  <si>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</si>
  <si>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</si>
  <si>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</si>
  <si>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</si>
  <si>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</si>
  <si>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</si>
  <si>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</si>
  <si>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</si>
  <si>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</si>
  <si>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</si>
  <si>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</si>
  <si>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</si>
  <si>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</si>
  <si>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</si>
  <si>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</si>
  <si>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</si>
  <si>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</si>
  <si>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</si>
  <si>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</si>
  <si>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</si>
  <si>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</si>
  <si>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</si>
  <si>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</si>
  <si>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</si>
  <si>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</si>
  <si>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</si>
  <si>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</si>
  <si>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</si>
  <si>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</si>
  <si>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</si>
  <si>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</si>
  <si>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</si>
  <si>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</si>
  <si>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</si>
  <si>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</si>
  <si>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</si>
  <si>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</si>
  <si>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</si>
  <si>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</si>
  <si>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</si>
  <si>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</si>
  <si>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</si>
  <si>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</si>
  <si>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</si>
  <si>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</si>
  <si>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</si>
  <si>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</si>
  <si>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</si>
  <si>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</si>
  <si>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</si>
  <si>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</si>
  <si>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</si>
  <si>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</si>
  <si>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</si>
  <si>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</si>
  <si>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</si>
  <si>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</si>
  <si>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</si>
  <si>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</si>
  <si>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</si>
  <si>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</si>
  <si>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</si>
  <si>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</si>
  <si>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</si>
  <si>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</si>
  <si>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</si>
  <si>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</si>
  <si>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</si>
  <si>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</si>
  <si>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</si>
  <si>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</si>
  <si>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</si>
  <si>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</si>
  <si>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</si>
  <si>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</si>
  <si>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</si>
  <si>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</si>
  <si>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</si>
  <si>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</si>
  <si>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</si>
  <si>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</si>
  <si>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</si>
  <si>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</si>
  <si>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</si>
  <si>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</si>
  <si>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</si>
  <si>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</si>
  <si>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</si>
  <si>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</si>
  <si>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</si>
  <si>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</si>
  <si>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</si>
  <si>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</si>
  <si>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</si>
  <si>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</si>
  <si>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</si>
  <si>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</si>
  <si>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</si>
  <si>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</si>
  <si>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</si>
  <si>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</si>
  <si>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</si>
  <si>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</si>
  <si>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</si>
  <si>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</si>
  <si>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</si>
  <si>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</si>
  <si>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</si>
  <si>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</si>
  <si>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</si>
  <si>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</si>
  <si>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</si>
  <si>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</si>
  <si>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</si>
  <si>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</si>
  <si>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</si>
  <si>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</si>
  <si>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</si>
  <si>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</si>
  <si>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</si>
  <si>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</si>
  <si>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</si>
  <si>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</si>
  <si>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</si>
  <si>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</si>
  <si>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</si>
  <si>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</si>
  <si>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</si>
  <si>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</si>
  <si>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</si>
  <si>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</si>
  <si>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</si>
  <si>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</si>
  <si>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</si>
  <si>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</si>
  <si>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</si>
  <si>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</si>
  <si>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</si>
  <si>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</si>
  <si>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</si>
  <si>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</si>
  <si>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</si>
  <si>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</si>
  <si>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</si>
  <si>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</si>
  <si>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</si>
  <si>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</si>
  <si>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</si>
  <si>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</si>
  <si>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</si>
  <si>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</si>
  <si>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</si>
  <si>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</si>
  <si>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</si>
  <si>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</si>
  <si>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</si>
  <si>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</si>
  <si>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</si>
  <si>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</si>
  <si>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</si>
  <si>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</si>
  <si>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</si>
  <si>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</si>
  <si>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</si>
  <si>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</si>
  <si>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</si>
  <si>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</si>
  <si>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</si>
  <si>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</si>
  <si>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</si>
  <si>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</si>
  <si>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</si>
  <si>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</si>
  <si>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</si>
  <si>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</si>
  <si>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</si>
  <si>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</si>
  <si>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</si>
  <si>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</si>
  <si>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</si>
  <si>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</si>
  <si>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</si>
  <si>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</si>
  <si>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</si>
  <si>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</si>
  <si>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</si>
  <si>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</si>
  <si>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</si>
  <si>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</si>
  <si>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</si>
  <si>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</si>
  <si>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</si>
  <si>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</si>
  <si>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</si>
  <si>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</si>
  <si>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</si>
  <si>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</si>
  <si>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</si>
  <si>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</si>
  <si>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</si>
  <si>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</si>
  <si>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</si>
  <si>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</si>
  <si>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</si>
  <si>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</si>
  <si>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</si>
  <si>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</si>
  <si>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</si>
  <si>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</si>
  <si>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</si>
  <si>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</si>
  <si>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</si>
  <si>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</si>
  <si>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</si>
  <si>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</si>
  <si>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</si>
  <si>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</si>
  <si>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</si>
  <si>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</si>
  <si>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</si>
  <si>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</si>
  <si>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</si>
  <si>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</si>
  <si>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</si>
  <si>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</si>
  <si>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</si>
  <si>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</si>
  <si>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</si>
  <si>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</si>
  <si>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</si>
  <si>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</si>
  <si>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</si>
  <si>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</si>
  <si>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</si>
  <si>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</si>
  <si>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</si>
  <si>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</si>
  <si>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</si>
  <si>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</si>
  <si>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</si>
  <si>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</si>
  <si>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</si>
  <si>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</si>
  <si>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</si>
  <si>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</si>
  <si>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</si>
  <si>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</si>
  <si>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</si>
  <si>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</si>
  <si>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</si>
  <si>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</si>
  <si>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</si>
  <si>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</si>
  <si>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</si>
  <si>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</si>
  <si>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</si>
  <si>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</si>
  <si>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</si>
  <si>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</si>
  <si>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</si>
  <si>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</si>
  <si>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</si>
  <si>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</si>
  <si>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</si>
  <si>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</si>
  <si>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</si>
  <si>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</si>
  <si>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</si>
  <si>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</si>
  <si>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</si>
  <si>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</si>
  <si>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</si>
  <si>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</si>
  <si>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</si>
  <si>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</si>
  <si>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</si>
  <si>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</si>
  <si>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</si>
  <si>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</si>
  <si>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</si>
  <si>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</si>
  <si>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</si>
  <si>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</si>
  <si>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</si>
  <si>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</si>
  <si>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</si>
  <si>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</si>
  <si>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</si>
  <si>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</si>
  <si>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</si>
  <si>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</si>
  <si>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</si>
  <si>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</si>
  <si>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</si>
  <si>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</si>
  <si>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</si>
  <si>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</si>
  <si>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</si>
  <si>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</si>
  <si>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</si>
  <si>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</si>
  <si>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</si>
  <si>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</si>
  <si>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</si>
  <si>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</si>
  <si>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</si>
  <si>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</si>
  <si>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</si>
  <si>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</si>
  <si>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</si>
  <si>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</si>
  <si>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</si>
  <si>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</si>
  <si>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</si>
  <si>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</si>
  <si>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</si>
  <si>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</si>
  <si>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</si>
  <si>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</si>
  <si>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</si>
  <si>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</si>
  <si>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</si>
  <si>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</si>
  <si>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</si>
  <si>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</si>
  <si>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</si>
  <si>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</si>
  <si>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</si>
  <si>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</si>
  <si>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</si>
  <si>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</si>
  <si>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</si>
  <si>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</si>
  <si>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</si>
  <si>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</si>
  <si>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</si>
  <si>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</si>
  <si>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</si>
  <si>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</si>
  <si>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</si>
  <si>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</si>
  <si>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</si>
  <si>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</si>
  <si>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</si>
  <si>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</si>
  <si>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</si>
  <si>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</si>
  <si>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</si>
  <si>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</si>
  <si>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</si>
  <si>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</si>
  <si>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</si>
  <si>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</si>
  <si>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</si>
  <si>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</si>
  <si>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</si>
  <si>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</si>
  <si>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</si>
  <si>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</si>
  <si>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</si>
  <si>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</si>
  <si>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</si>
  <si>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</si>
  <si>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</si>
  <si>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</si>
  <si>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</si>
  <si>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</si>
  <si>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</si>
  <si>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</si>
  <si>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</si>
  <si>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</si>
  <si>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</si>
  <si>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</si>
  <si>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</si>
  <si>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</si>
  <si>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</si>
  <si>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</si>
  <si>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</si>
  <si>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</si>
  <si>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</si>
  <si>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</si>
  <si>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</si>
  <si>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</si>
  <si>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</si>
  <si>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</si>
  <si>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</si>
  <si>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</si>
  <si>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</si>
  <si>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</si>
  <si>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</si>
  <si>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</si>
  <si>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</si>
  <si>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</si>
  <si>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</si>
  <si>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</si>
  <si>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</si>
  <si>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</si>
  <si>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</si>
  <si>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</si>
  <si>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</si>
  <si>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</si>
  <si>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</si>
  <si>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</si>
  <si>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</si>
  <si>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</si>
  <si>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</si>
  <si>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</si>
  <si>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</si>
  <si>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</si>
  <si>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</si>
  <si>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</si>
  <si>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</si>
  <si>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</si>
  <si>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</si>
  <si>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</si>
  <si>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</si>
  <si>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</si>
  <si>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</si>
  <si>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</si>
  <si>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</si>
  <si>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</si>
  <si>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</si>
  <si>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</si>
  <si>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</si>
  <si>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</si>
  <si>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</si>
  <si>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</si>
  <si>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</si>
  <si>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</si>
  <si>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</si>
  <si>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</si>
  <si>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</si>
  <si>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</si>
  <si>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</si>
  <si>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</si>
  <si>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</si>
  <si>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</si>
  <si>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</si>
  <si>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</si>
  <si>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</si>
  <si>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</si>
  <si>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</si>
  <si>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</si>
  <si>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</si>
  <si>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</si>
  <si>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</si>
  <si>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</si>
  <si>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</si>
  <si>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</si>
  <si>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</si>
  <si>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</si>
  <si>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</si>
  <si>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</si>
  <si>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</si>
  <si>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</si>
  <si>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</si>
  <si>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</si>
  <si>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</si>
  <si>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</si>
  <si>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</si>
  <si>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</si>
  <si>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</si>
  <si>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</si>
  <si>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</si>
  <si>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</si>
  <si>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</si>
  <si>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</si>
  <si>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</si>
  <si>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</si>
  <si>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</si>
  <si>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</si>
  <si>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</si>
  <si>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</si>
  <si>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</si>
  <si>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</si>
  <si>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</si>
  <si>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</si>
  <si>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</si>
  <si>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</si>
  <si>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</si>
  <si>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</si>
  <si>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</si>
  <si>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</si>
  <si>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</si>
  <si>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</si>
  <si>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</si>
  <si>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</si>
  <si>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</si>
  <si>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</si>
  <si>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</si>
  <si>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</si>
  <si>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</si>
  <si>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</si>
  <si>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</si>
  <si>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</si>
  <si>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</si>
  <si>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</si>
  <si>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</si>
  <si>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</si>
  <si>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</si>
  <si>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</si>
  <si>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</si>
  <si>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</si>
  <si>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</si>
  <si>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</si>
  <si>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</si>
  <si>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</si>
  <si>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</si>
  <si>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</si>
  <si>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</si>
  <si>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</si>
  <si>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</si>
  <si>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</si>
  <si>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</si>
  <si>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</si>
  <si>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</si>
  <si>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</si>
  <si>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</si>
  <si>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</si>
  <si>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</si>
  <si>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</si>
  <si>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</si>
  <si>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</si>
  <si>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</si>
  <si>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</si>
  <si>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</si>
  <si>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</si>
  <si>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</si>
  <si>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</si>
  <si>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</si>
  <si>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</si>
  <si>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</si>
  <si>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</si>
  <si>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</si>
  <si>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</si>
  <si>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</si>
  <si>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</si>
  <si>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</si>
  <si>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</si>
  <si>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</si>
  <si>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</si>
  <si>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</si>
  <si>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</si>
  <si>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</si>
  <si>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</si>
  <si>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</si>
  <si>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</si>
  <si>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</si>
  <si>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</si>
  <si>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</si>
  <si>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</si>
  <si>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</si>
  <si>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</si>
  <si>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</si>
  <si>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</si>
  <si>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</si>
  <si>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</si>
  <si>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</si>
  <si>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</si>
  <si>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</si>
  <si>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</si>
  <si>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</si>
  <si>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</si>
  <si>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</si>
  <si>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</si>
  <si>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</si>
  <si>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</si>
  <si>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</si>
  <si>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</si>
  <si>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</si>
  <si>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</si>
  <si>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</si>
  <si>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</si>
  <si>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</si>
  <si>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</si>
  <si>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</si>
  <si>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</si>
  <si>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</si>
  <si>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</si>
  <si>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</si>
  <si>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</si>
  <si>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</si>
  <si>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</si>
  <si>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</si>
  <si>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</si>
  <si>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</si>
  <si>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</si>
  <si>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</si>
  <si>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</si>
  <si>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</si>
  <si>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</si>
  <si>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</si>
  <si>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</si>
  <si>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</si>
  <si>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</si>
  <si>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</si>
  <si>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</si>
  <si>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</si>
  <si>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</si>
  <si>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</si>
  <si>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</si>
  <si>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</si>
  <si>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</si>
  <si>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</si>
  <si>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</si>
  <si>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</si>
  <si>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</si>
  <si>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</si>
  <si>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</si>
  <si>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</si>
  <si>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</si>
  <si>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</si>
  <si>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</si>
  <si>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</si>
  <si>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</si>
  <si>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</si>
  <si>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</si>
  <si>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</si>
  <si>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</si>
  <si>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</si>
  <si>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</si>
  <si>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</si>
  <si>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</si>
  <si>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</si>
  <si>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</si>
  <si>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</si>
  <si>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</si>
  <si>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</si>
  <si>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</si>
  <si>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</si>
  <si>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</si>
  <si>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</si>
  <si>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</si>
  <si>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</si>
  <si>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</si>
  <si>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</si>
  <si>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</si>
  <si>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</si>
  <si>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</si>
  <si>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</si>
  <si>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</si>
  <si>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</si>
  <si>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</si>
  <si>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</si>
  <si>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</si>
  <si>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</si>
  <si>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</si>
  <si>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</si>
  <si>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</si>
  <si>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</si>
  <si>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</si>
  <si>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</si>
  <si>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</si>
  <si>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</si>
  <si>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</si>
  <si>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</si>
  <si>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</si>
  <si>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</si>
  <si>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</si>
  <si>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</si>
  <si>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</si>
  <si>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</si>
  <si>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</si>
  <si>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</si>
  <si>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</si>
  <si>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</si>
  <si>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</si>
  <si>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</si>
  <si>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</si>
  <si>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</si>
  <si>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</si>
  <si>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</si>
  <si>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</si>
  <si>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</si>
  <si>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</si>
  <si>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</si>
  <si>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</si>
  <si>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</si>
  <si>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</si>
  <si>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</si>
  <si>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</si>
  <si>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</si>
  <si>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</si>
  <si>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</si>
  <si>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</si>
  <si>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</si>
  <si>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</si>
  <si>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</si>
  <si>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</si>
  <si>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</si>
  <si>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</si>
  <si>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</si>
  <si>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</si>
  <si>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</si>
  <si>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</si>
  <si>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</si>
  <si>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</si>
  <si>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</si>
  <si>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</si>
  <si>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</si>
  <si>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</si>
  <si>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</si>
  <si>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</si>
  <si>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</si>
  <si>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</si>
  <si>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</si>
  <si>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</si>
  <si>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</si>
  <si>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</si>
  <si>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</si>
  <si>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</si>
  <si>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</si>
  <si>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</si>
  <si>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</si>
  <si>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</si>
  <si>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</si>
  <si>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</si>
  <si>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</si>
  <si>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</si>
  <si>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</si>
  <si>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</si>
  <si>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</si>
  <si>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</si>
  <si>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</si>
  <si>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</si>
  <si>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</si>
  <si>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</si>
  <si>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</si>
  <si>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</si>
  <si>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</si>
  <si>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</si>
  <si>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</si>
  <si>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</si>
  <si>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</si>
  <si>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</si>
  <si>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</si>
  <si>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</si>
  <si>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</si>
  <si>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</si>
  <si>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</si>
  <si>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</si>
  <si>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</si>
  <si>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</si>
  <si>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</si>
  <si>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</si>
  <si>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</si>
  <si>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</si>
  <si>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</si>
  <si>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</si>
  <si>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</si>
  <si>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</si>
  <si>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</si>
  <si>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</si>
  <si>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</si>
  <si>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</si>
  <si>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</si>
  <si>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</si>
  <si>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</si>
  <si>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</si>
  <si>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</si>
  <si>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</si>
  <si>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</si>
  <si>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</si>
  <si>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</si>
  <si>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</si>
  <si>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</si>
  <si>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</si>
  <si>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</si>
  <si>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</si>
  <si>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</si>
  <si>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</si>
  <si>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</si>
  <si>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</si>
  <si>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</si>
  <si>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</si>
  <si>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</si>
  <si>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</si>
  <si>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</si>
  <si>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</si>
  <si>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</si>
  <si>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</si>
  <si>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</si>
  <si>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</si>
  <si>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</si>
  <si>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</si>
  <si>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</si>
  <si>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</si>
  <si>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</si>
  <si>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</si>
  <si>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</si>
  <si>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</si>
  <si>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</si>
  <si>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</si>
  <si>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</si>
  <si>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</si>
  <si>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</si>
  <si>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</si>
  <si>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</si>
  <si>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</si>
  <si>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</si>
  <si>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</si>
  <si>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</si>
  <si>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</si>
  <si>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</si>
  <si>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</si>
  <si>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</si>
  <si>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</si>
  <si>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</si>
  <si>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</si>
  <si>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</si>
  <si>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</si>
  <si>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</si>
  <si>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</si>
  <si>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</si>
  <si>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</si>
  <si>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</si>
  <si>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</si>
  <si>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</si>
  <si>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</si>
  <si>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</si>
  <si>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</si>
  <si>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</si>
  <si>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</si>
  <si>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</si>
  <si>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</si>
  <si>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</si>
  <si>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</si>
  <si>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</si>
  <si>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</si>
  <si>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</si>
  <si>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</si>
  <si>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</si>
  <si>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</si>
  <si>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</si>
  <si>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</si>
  <si>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</si>
  <si>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</si>
  <si>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</si>
  <si>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</si>
  <si>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</si>
  <si>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</si>
  <si>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</si>
  <si>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</si>
  <si>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</si>
  <si>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</si>
  <si>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</si>
  <si>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</si>
  <si>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</si>
  <si>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</si>
  <si>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</si>
  <si>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</si>
  <si>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</si>
  <si>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</si>
  <si>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</si>
  <si>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</si>
  <si>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</si>
  <si>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</si>
  <si>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</si>
  <si>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</si>
  <si>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</si>
  <si>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</si>
  <si>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</si>
  <si>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</si>
  <si>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</si>
  <si>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</si>
  <si>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</si>
  <si>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</si>
  <si>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</si>
  <si>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</si>
  <si>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</si>
  <si>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</si>
  <si>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</si>
  <si>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</si>
  <si>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</si>
  <si>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</si>
  <si>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</si>
  <si>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</si>
  <si>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</si>
  <si>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</si>
  <si>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</si>
  <si>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</si>
  <si>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</si>
  <si>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</si>
  <si>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</si>
  <si>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</si>
  <si>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</si>
  <si>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</si>
  <si>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</si>
  <si>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</si>
  <si>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</si>
  <si>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</si>
  <si>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</si>
  <si>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</si>
  <si>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</si>
  <si>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</si>
  <si>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</si>
  <si>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</si>
  <si>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</si>
  <si>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</si>
  <si>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</si>
  <si>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</si>
  <si>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</si>
  <si>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</si>
  <si>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</si>
  <si>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</si>
  <si>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</si>
  <si>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</si>
  <si>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</si>
  <si>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</si>
  <si>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</si>
  <si>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</si>
  <si>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</si>
  <si>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</si>
  <si>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</si>
  <si>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</si>
  <si>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</si>
  <si>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</si>
  <si>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</si>
  <si>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</si>
  <si>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</si>
  <si>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</si>
  <si>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</si>
  <si>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</si>
  <si>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</si>
  <si>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</si>
  <si>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</si>
  <si>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</si>
  <si>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</si>
  <si>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</si>
  <si>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</si>
  <si>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</si>
  <si>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</si>
  <si>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</si>
  <si>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</si>
  <si>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</si>
  <si>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</si>
  <si>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</si>
  <si>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</si>
  <si>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</si>
  <si>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</si>
  <si>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</si>
  <si>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</si>
  <si>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</si>
  <si>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</si>
  <si>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</si>
  <si>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</si>
  <si>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</si>
  <si>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</si>
  <si>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</si>
  <si>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</si>
  <si>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</si>
  <si>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</si>
  <si>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</si>
  <si>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</si>
  <si>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</si>
  <si>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</si>
  <si>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</si>
  <si>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</si>
  <si>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</si>
  <si>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</si>
  <si>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</si>
  <si>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</si>
  <si>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</si>
  <si>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</si>
  <si>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</si>
  <si>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</si>
  <si>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</si>
  <si>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</si>
  <si>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</si>
  <si>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</si>
  <si>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</si>
  <si>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</si>
  <si>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</si>
  <si>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</si>
  <si>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</si>
  <si>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</si>
  <si>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</si>
  <si>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</si>
  <si>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</si>
  <si>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</si>
  <si>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</si>
  <si>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</si>
  <si>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</si>
  <si>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</si>
  <si>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</si>
  <si>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</si>
  <si>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</si>
  <si>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</si>
  <si>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</si>
  <si>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</si>
  <si>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</si>
  <si>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</si>
  <si>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</si>
  <si>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</si>
  <si>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</si>
  <si>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</si>
  <si>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</si>
  <si>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</si>
  <si>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</si>
  <si>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</si>
  <si>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</si>
  <si>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</si>
  <si>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</si>
  <si>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</si>
  <si>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</si>
  <si>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</si>
  <si>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</si>
  <si>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</si>
  <si>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</si>
  <si>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</si>
  <si>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</si>
  <si>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</si>
  <si>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</si>
  <si>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</si>
  <si>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</si>
  <si>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</si>
  <si>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</si>
  <si>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</si>
  <si>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</si>
  <si>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</si>
  <si>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</si>
  <si>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</si>
  <si>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</si>
  <si>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</si>
  <si>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</si>
  <si>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</si>
  <si>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</si>
  <si>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</si>
  <si>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</si>
  <si>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</si>
  <si>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</si>
  <si>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</si>
  <si>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</si>
  <si>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</si>
  <si>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</si>
  <si>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</si>
  <si>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</si>
  <si>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</si>
  <si>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</si>
  <si>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</si>
  <si>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</si>
  <si>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</si>
  <si>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</si>
  <si>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</si>
  <si>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</si>
  <si>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</si>
  <si>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</si>
  <si>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</si>
  <si>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</si>
  <si>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</si>
  <si>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</si>
  <si>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</si>
  <si>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</si>
  <si>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</si>
  <si>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</si>
  <si>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</si>
  <si>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</si>
  <si>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</si>
  <si>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</si>
  <si>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</si>
  <si>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</si>
  <si>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</si>
  <si>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</si>
  <si>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</si>
  <si>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</si>
  <si>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</si>
  <si>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</si>
  <si>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</si>
  <si>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</si>
  <si>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</si>
  <si>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</si>
  <si>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</si>
  <si>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</si>
  <si>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</si>
  <si>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</si>
  <si>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</si>
  <si>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</si>
  <si>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</si>
  <si>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</si>
  <si>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</si>
  <si>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</si>
  <si>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</si>
  <si>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</si>
  <si>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</si>
  <si>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</si>
  <si>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</si>
  <si>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</si>
  <si>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</si>
  <si>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</si>
  <si>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</si>
  <si>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</si>
  <si>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</si>
  <si>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</si>
  <si>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</si>
  <si>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</si>
  <si>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</si>
  <si>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</si>
  <si>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</si>
  <si>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</si>
  <si>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</si>
  <si>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</si>
  <si>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</si>
  <si>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</si>
  <si>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</si>
  <si>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</si>
  <si>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</si>
  <si>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</si>
  <si>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</si>
  <si>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</si>
  <si>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</si>
  <si>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</si>
  <si>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</si>
  <si>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</si>
  <si>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</si>
  <si>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</si>
  <si>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</si>
  <si>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</si>
  <si>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</si>
  <si>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</si>
  <si>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</si>
  <si>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</si>
  <si>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</si>
  <si>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</si>
  <si>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</si>
  <si>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</si>
  <si>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</si>
  <si>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</si>
  <si>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</si>
  <si>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</si>
  <si>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</si>
  <si>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</si>
  <si>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</si>
  <si>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</si>
  <si>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</si>
  <si>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</si>
  <si>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</si>
  <si>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</si>
  <si>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</si>
  <si>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</si>
  <si>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</si>
  <si>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</si>
  <si>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</si>
  <si>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</si>
  <si>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</si>
  <si>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</si>
  <si>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</si>
  <si>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</si>
  <si>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</si>
  <si>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</si>
  <si>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</si>
  <si>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</si>
  <si>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</si>
  <si>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</si>
  <si>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</si>
  <si>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</si>
  <si>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</si>
  <si>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</si>
  <si>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</si>
  <si>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</si>
  <si>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</si>
  <si>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</si>
  <si>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</si>
  <si>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</si>
  <si>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</si>
  <si>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</si>
  <si>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</si>
  <si>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</si>
  <si>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</si>
  <si>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</si>
  <si>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</si>
  <si>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</si>
  <si>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</si>
  <si>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</si>
  <si>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</si>
  <si>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</si>
  <si>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</si>
  <si>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</si>
  <si>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</si>
  <si>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</si>
  <si>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</si>
  <si>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</si>
  <si>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</si>
  <si>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</si>
  <si>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</si>
  <si>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</si>
  <si>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</si>
  <si>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</si>
  <si>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</si>
  <si>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</si>
  <si>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</si>
  <si>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</si>
  <si>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</si>
  <si>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</si>
  <si>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</si>
  <si>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</si>
  <si>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</si>
  <si>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</si>
  <si>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</si>
  <si>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</si>
  <si>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</si>
  <si>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</si>
  <si>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</si>
  <si>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</si>
  <si>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</si>
  <si>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</si>
  <si>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</si>
  <si>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</si>
  <si>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</si>
  <si>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</si>
  <si>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</si>
  <si>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</si>
  <si>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</si>
  <si>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</si>
  <si>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</si>
  <si>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</si>
  <si>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</si>
  <si>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</si>
  <si>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</si>
  <si>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</si>
  <si>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</si>
  <si>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</si>
  <si>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</si>
  <si>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</si>
  <si>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</si>
  <si>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</si>
  <si>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</si>
  <si>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</si>
  <si>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</si>
  <si>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</si>
  <si>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</si>
  <si>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</si>
  <si>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</si>
  <si>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</si>
  <si>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</si>
  <si>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</si>
  <si>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</si>
  <si>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</si>
  <si>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</si>
  <si>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</si>
  <si>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</si>
  <si>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</si>
  <si>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</si>
  <si>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</si>
  <si>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</si>
  <si>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</si>
  <si>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</si>
  <si>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</si>
  <si>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</si>
  <si>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</si>
  <si>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</si>
  <si>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</si>
  <si>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</si>
  <si>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</si>
  <si>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</si>
  <si>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</si>
  <si>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</si>
  <si>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</si>
  <si>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</si>
  <si>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</si>
  <si>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</si>
  <si>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</si>
  <si>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</si>
  <si>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</si>
  <si>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</si>
  <si>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</si>
  <si>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</si>
  <si>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</si>
  <si>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</si>
  <si>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</si>
  <si>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</si>
  <si>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</si>
  <si>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</si>
  <si>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</si>
  <si>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</si>
  <si>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</si>
  <si>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</si>
  <si>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</si>
  <si>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</si>
  <si>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</si>
  <si>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</si>
  <si>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</si>
  <si>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</si>
  <si>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</si>
  <si>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</si>
  <si>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</si>
  <si>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</si>
  <si>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</si>
  <si>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</si>
  <si>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</si>
  <si>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</si>
  <si>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</si>
  <si>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</si>
  <si>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</si>
  <si>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</si>
  <si>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</si>
  <si>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</si>
  <si>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</si>
  <si>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</si>
  <si>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</si>
  <si>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</si>
  <si>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</si>
  <si>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</si>
  <si>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</si>
  <si>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</si>
  <si>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</si>
  <si>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</si>
  <si>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</si>
  <si>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</si>
  <si>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</si>
  <si>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</si>
  <si>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</si>
  <si>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</si>
  <si>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</si>
  <si>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</si>
  <si>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</si>
  <si>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</si>
  <si>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</si>
  <si>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</si>
  <si>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</si>
  <si>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</si>
  <si>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</si>
  <si>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</si>
  <si>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</si>
  <si>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</si>
  <si>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</si>
  <si>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</si>
  <si>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</si>
  <si>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</si>
  <si>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</si>
  <si>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</si>
  <si>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</si>
  <si>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</si>
  <si>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</si>
  <si>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</si>
  <si>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</si>
  <si>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</si>
  <si>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</si>
  <si>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</si>
  <si>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</si>
  <si>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</si>
  <si>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</si>
  <si>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</si>
  <si>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</si>
  <si>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</si>
  <si>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</si>
  <si>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</si>
  <si>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</si>
  <si>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</si>
  <si>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</si>
  <si>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</si>
  <si>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</si>
  <si>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</si>
  <si>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</si>
  <si>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</si>
  <si>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</si>
  <si>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</si>
  <si>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</si>
  <si>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</si>
  <si>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</si>
  <si>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</si>
  <si>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</si>
  <si>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</si>
  <si>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</si>
  <si>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</si>
  <si>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</si>
  <si>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</si>
  <si>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</si>
  <si>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</si>
  <si>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</si>
  <si>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</si>
  <si>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</si>
  <si>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</si>
  <si>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</si>
  <si>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</si>
  <si>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</si>
  <si>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</si>
  <si>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</si>
  <si>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</si>
  <si>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</si>
  <si>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</si>
  <si>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</si>
  <si>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</si>
  <si>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</si>
  <si>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</si>
  <si>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</si>
  <si>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</si>
  <si>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</si>
  <si>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</si>
  <si>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</si>
  <si>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</si>
  <si>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</si>
  <si>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</si>
  <si>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</si>
  <si>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</si>
  <si>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</si>
  <si>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</si>
  <si>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</si>
  <si>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</si>
  <si>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</si>
  <si>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</si>
  <si>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</si>
  <si>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</si>
  <si>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</si>
  <si>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</si>
  <si>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</si>
  <si>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</si>
  <si>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</si>
  <si>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</si>
  <si>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</si>
  <si>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</si>
  <si>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</si>
  <si>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</si>
  <si>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</si>
  <si>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</si>
  <si>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</si>
  <si>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</si>
  <si>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</si>
  <si>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</si>
  <si>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</si>
  <si>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</si>
  <si>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</si>
  <si>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</si>
  <si>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</si>
  <si>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</si>
  <si>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</si>
  <si>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</si>
  <si>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</si>
  <si>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</si>
  <si>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</si>
  <si>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</si>
  <si>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</si>
  <si>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</si>
  <si>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</si>
  <si>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</si>
  <si>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</si>
  <si>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</si>
  <si>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</si>
  <si>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</si>
  <si>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</si>
  <si>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</si>
  <si>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</si>
  <si>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</si>
  <si>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</si>
  <si>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</si>
  <si>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</si>
  <si>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</si>
  <si>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</si>
  <si>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</si>
  <si>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</si>
  <si>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</si>
  <si>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</si>
  <si>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</si>
  <si>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</si>
  <si>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</si>
  <si>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</si>
  <si>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</si>
  <si>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</si>
  <si>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</si>
  <si>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</si>
  <si>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</si>
  <si>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</si>
  <si>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</si>
  <si>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</si>
  <si>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</si>
  <si>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</si>
  <si>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</si>
  <si>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</si>
  <si>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</si>
  <si>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</si>
  <si>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</si>
  <si>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</si>
  <si>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</si>
  <si>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</si>
  <si>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</si>
  <si>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</si>
  <si>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</si>
  <si>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</si>
  <si>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</si>
  <si>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</si>
  <si>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</si>
  <si>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</si>
  <si>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</si>
  <si>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</si>
  <si>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</si>
  <si>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</si>
  <si>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</si>
  <si>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</si>
  <si>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</si>
  <si>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</si>
  <si>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</si>
  <si>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</si>
  <si>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</si>
  <si>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</si>
  <si>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</si>
  <si>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</si>
  <si>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</si>
  <si>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</si>
  <si>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</si>
  <si>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</si>
  <si>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</si>
  <si>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</si>
  <si>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</si>
  <si>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</si>
  <si>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</si>
  <si>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</si>
  <si>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</si>
  <si>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</si>
  <si>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</si>
  <si>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</si>
  <si>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</si>
  <si>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</si>
  <si>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</si>
  <si>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</si>
  <si>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</si>
  <si>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</si>
  <si>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</si>
  <si>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</si>
  <si>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</si>
  <si>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</si>
  <si>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</si>
  <si>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</si>
  <si>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</si>
  <si>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</si>
  <si>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</si>
  <si>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</si>
  <si>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</si>
  <si>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</si>
  <si>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</si>
  <si>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</si>
  <si>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</si>
  <si>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</si>
  <si>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</si>
  <si>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</si>
  <si>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</si>
  <si>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</si>
  <si>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</si>
  <si>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</si>
  <si>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</si>
  <si>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</si>
  <si>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</si>
  <si>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</si>
  <si>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</si>
  <si>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</si>
  <si>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</si>
  <si>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</si>
  <si>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</si>
  <si>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</si>
  <si>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</si>
  <si>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</si>
  <si>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</si>
  <si>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</si>
  <si>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</si>
  <si>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</si>
  <si>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</si>
  <si>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</si>
  <si>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</si>
  <si>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</si>
  <si>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</si>
  <si>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</si>
  <si>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</si>
  <si>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</si>
  <si>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</si>
  <si>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</si>
  <si>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</si>
  <si>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</si>
  <si>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</si>
  <si>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</si>
  <si>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</si>
  <si>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</si>
  <si>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</si>
  <si>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</si>
  <si>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</si>
  <si>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</si>
  <si>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</si>
  <si>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</si>
  <si>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</si>
  <si>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</si>
  <si>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</si>
  <si>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</si>
  <si>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</si>
  <si>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</si>
  <si>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</si>
  <si>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</si>
  <si>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</si>
  <si>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</si>
  <si>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</si>
  <si>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</si>
  <si>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</si>
  <si>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</si>
  <si>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</si>
  <si>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</si>
  <si>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</si>
  <si>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</si>
  <si>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</si>
  <si>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</si>
  <si>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</si>
  <si>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</si>
  <si>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</si>
  <si>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</si>
  <si>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</si>
  <si>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</si>
  <si>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</si>
  <si>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</si>
  <si>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</si>
  <si>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</si>
  <si>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</si>
  <si>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</si>
  <si>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</si>
  <si>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</si>
  <si>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</si>
  <si>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</si>
  <si>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</si>
  <si>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</si>
  <si>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</si>
  <si>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</si>
  <si>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</si>
  <si>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</si>
  <si>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</si>
  <si>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</si>
  <si>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</si>
  <si>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</si>
  <si>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</si>
  <si>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</si>
  <si>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</si>
  <si>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</si>
  <si>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</si>
  <si>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</si>
  <si>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</si>
  <si>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</si>
  <si>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</si>
  <si>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</si>
  <si>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</si>
  <si>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</si>
  <si>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</si>
  <si>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</si>
  <si>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</si>
  <si>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</si>
  <si>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</si>
  <si>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</si>
  <si>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</si>
  <si>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</si>
  <si>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</si>
  <si>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</si>
  <si>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</si>
  <si>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</si>
  <si>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</si>
  <si>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</si>
  <si>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</si>
  <si>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</si>
  <si>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</si>
  <si>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</si>
  <si>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</si>
  <si>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</si>
  <si>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</si>
  <si>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</si>
  <si>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</si>
  <si>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</si>
  <si>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</si>
  <si>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</si>
  <si>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</si>
  <si>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</si>
  <si>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</si>
  <si>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</si>
  <si>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</si>
  <si>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</si>
  <si>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</si>
  <si>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</si>
  <si>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</si>
  <si>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</si>
  <si>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</si>
  <si>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</si>
  <si>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</si>
  <si>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</si>
  <si>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</si>
  <si>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</si>
  <si>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</si>
  <si>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</si>
  <si>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</si>
  <si>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</si>
  <si>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</si>
  <si>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</si>
  <si>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</si>
  <si>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</si>
  <si>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</si>
  <si>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</si>
  <si>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</si>
  <si>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</si>
  <si>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</si>
  <si>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</si>
  <si>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</si>
  <si>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</si>
  <si>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</si>
  <si>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</si>
  <si>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</si>
  <si>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</si>
  <si>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</si>
  <si>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</si>
  <si>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</si>
  <si>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</si>
  <si>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</si>
  <si>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</si>
  <si>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</si>
  <si>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</si>
  <si>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</si>
  <si>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</si>
  <si>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</si>
  <si>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</si>
  <si>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</si>
  <si>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</si>
  <si>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</si>
  <si>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</si>
  <si>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</si>
  <si>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</si>
  <si>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</si>
  <si>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</si>
  <si>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</si>
  <si>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</si>
  <si>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</si>
  <si>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</si>
  <si>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</si>
  <si>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</si>
  <si>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</si>
  <si>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</si>
  <si>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</si>
  <si>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</si>
  <si>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</si>
  <si>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</si>
  <si>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</si>
  <si>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</si>
  <si>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</si>
  <si>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</si>
  <si>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</si>
  <si>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</si>
  <si>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</si>
  <si>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</si>
  <si>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</si>
  <si>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</si>
  <si>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</si>
  <si>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</si>
  <si>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</si>
  <si>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</si>
  <si>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</si>
  <si>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</si>
  <si>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</si>
  <si>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</si>
  <si>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</si>
  <si>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</si>
  <si>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</si>
  <si>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</si>
  <si>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</si>
  <si>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</si>
  <si>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</si>
  <si>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</si>
  <si>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</si>
  <si>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</si>
  <si>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</si>
  <si>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</si>
  <si>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</si>
  <si>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</si>
  <si>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</si>
  <si>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</si>
  <si>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</si>
  <si>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</si>
  <si>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</si>
  <si>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</si>
  <si>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</si>
  <si>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</si>
  <si>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</si>
  <si>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</si>
  <si>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</si>
  <si>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</si>
  <si>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</si>
  <si>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</si>
  <si>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</si>
  <si>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</si>
  <si>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</si>
  <si>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</si>
  <si>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</si>
  <si>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</si>
  <si>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</si>
  <si>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</si>
  <si>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</si>
  <si>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</si>
  <si>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</si>
  <si>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</si>
  <si>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</si>
  <si>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</si>
  <si>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</si>
  <si>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</si>
  <si>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</si>
  <si>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</si>
  <si>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</si>
  <si>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</si>
  <si>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</si>
  <si>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</si>
  <si>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</si>
  <si>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</si>
  <si>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</si>
  <si>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</si>
  <si>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</si>
  <si>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</si>
  <si>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</si>
  <si>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</si>
  <si>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</si>
  <si>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</si>
  <si>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</si>
  <si>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</si>
  <si>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</si>
  <si>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</si>
  <si>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</si>
  <si>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</si>
  <si>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</si>
  <si>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</si>
  <si>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</si>
  <si>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</si>
  <si>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</si>
  <si>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</si>
  <si>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</si>
  <si>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</si>
  <si>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</si>
  <si>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</si>
  <si>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</si>
  <si>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</si>
  <si>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</si>
  <si>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</si>
  <si>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</si>
  <si>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</si>
  <si>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</si>
  <si>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</si>
  <si>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</si>
  <si>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</si>
  <si>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</si>
  <si>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</si>
  <si>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</si>
  <si>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</si>
  <si>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</si>
  <si>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</si>
  <si>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</si>
  <si>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</si>
  <si>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</si>
  <si>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</si>
  <si>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</si>
  <si>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</si>
  <si>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</si>
  <si>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</si>
  <si>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</si>
  <si>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</si>
  <si>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</si>
  <si>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</si>
  <si>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</si>
  <si>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</si>
  <si>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</si>
  <si>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</si>
  <si>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</si>
  <si>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</si>
  <si>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</si>
  <si>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</si>
  <si>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</si>
  <si>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</si>
  <si>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</si>
  <si>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</si>
  <si>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</si>
  <si>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</si>
  <si>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</si>
  <si>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</si>
  <si>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</si>
  <si>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</si>
  <si>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</si>
  <si>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</si>
  <si>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</si>
  <si>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</si>
  <si>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</si>
  <si>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</si>
  <si>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</si>
  <si>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</si>
  <si>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</si>
  <si>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</si>
  <si>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</si>
  <si>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</si>
  <si>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</si>
  <si>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</si>
  <si>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</si>
  <si>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</si>
  <si>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</si>
  <si>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</si>
  <si>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</si>
  <si>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</si>
  <si>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</si>
  <si>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</si>
  <si>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</si>
  <si>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</si>
  <si>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</si>
  <si>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</si>
  <si>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</si>
  <si>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</si>
  <si>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</si>
  <si>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</si>
  <si>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</si>
  <si>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</si>
  <si>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</si>
  <si>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</si>
  <si>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</si>
  <si>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</si>
  <si>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</si>
  <si>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</si>
  <si>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</si>
  <si>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</si>
  <si>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</si>
  <si>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</si>
  <si>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</si>
  <si>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</si>
  <si>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</si>
  <si>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</si>
  <si>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</si>
  <si>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</si>
  <si>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</si>
  <si>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</si>
  <si>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</si>
  <si>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</si>
  <si>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</si>
  <si>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</si>
  <si>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</si>
  <si>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</si>
  <si>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</si>
  <si>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</si>
  <si>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</si>
  <si>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</si>
  <si>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</si>
  <si>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</si>
  <si>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</si>
  <si>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</si>
  <si>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</si>
  <si>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</si>
  <si>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</si>
  <si>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</si>
  <si>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</si>
  <si>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</si>
  <si>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</si>
  <si>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</si>
  <si>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</si>
  <si>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</si>
  <si>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</si>
  <si>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</si>
  <si>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</si>
  <si>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</si>
  <si>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</si>
  <si>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</si>
  <si>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</si>
  <si>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</si>
  <si>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</si>
  <si>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</si>
  <si>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</si>
  <si>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</si>
  <si>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</si>
  <si>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</si>
  <si>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</si>
  <si>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</si>
  <si>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</si>
  <si>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</si>
  <si>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</si>
  <si>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</si>
  <si>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</si>
  <si>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</si>
  <si>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</si>
  <si>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</si>
  <si>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</si>
  <si>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</si>
  <si>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</si>
  <si>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</si>
  <si>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</si>
  <si>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</si>
  <si>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</si>
  <si>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</si>
  <si>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</si>
  <si>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</si>
  <si>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</si>
  <si>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</si>
  <si>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</si>
  <si>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</si>
  <si>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</si>
  <si>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</si>
  <si>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</si>
  <si>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</si>
  <si>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</si>
  <si>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</si>
  <si>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</si>
  <si>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</si>
  <si>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</si>
  <si>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</si>
  <si>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</si>
  <si>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</si>
  <si>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</si>
  <si>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</si>
  <si>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</si>
  <si>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</si>
  <si>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</si>
  <si>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</si>
  <si>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</si>
  <si>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</si>
  <si>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</si>
  <si>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</si>
  <si>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</si>
  <si>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</si>
  <si>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</si>
  <si>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</si>
  <si>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</si>
  <si>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</si>
  <si>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</si>
  <si>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</si>
  <si>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</si>
  <si>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</si>
  <si>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</si>
  <si>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</si>
  <si>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</si>
  <si>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</si>
  <si>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</si>
  <si>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</si>
  <si>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</si>
  <si>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</si>
  <si>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</si>
  <si>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</si>
  <si>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</si>
  <si>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</si>
  <si>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</si>
  <si>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</si>
  <si>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</si>
  <si>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</si>
  <si>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</si>
  <si>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</si>
  <si>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</si>
  <si>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</si>
  <si>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</si>
  <si>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</si>
  <si>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</si>
  <si>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</si>
  <si>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</si>
  <si>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</si>
  <si>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</si>
  <si>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</si>
  <si>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</si>
  <si>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</si>
  <si>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</si>
  <si>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</si>
  <si>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</si>
  <si>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</si>
  <si>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</si>
  <si>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</si>
  <si>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</si>
  <si>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</si>
  <si>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</si>
  <si>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</si>
  <si>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</si>
  <si>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</si>
  <si>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</si>
  <si>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</si>
  <si>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</si>
  <si>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</si>
  <si>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</si>
  <si>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</si>
  <si>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</si>
  <si>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</si>
  <si>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</si>
  <si>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</si>
  <si>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</si>
  <si>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</si>
  <si>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</si>
  <si>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</si>
  <si>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</si>
  <si>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</si>
  <si>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</si>
  <si>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</si>
  <si>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</si>
  <si>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</si>
  <si>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</si>
  <si>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</si>
  <si>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</si>
  <si>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</si>
  <si>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</si>
  <si>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</si>
  <si>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</si>
  <si>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</si>
  <si>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</si>
  <si>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</si>
  <si>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</si>
  <si>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</si>
  <si>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</si>
  <si>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</si>
  <si>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</si>
  <si>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</si>
  <si>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</si>
  <si>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</si>
  <si>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</si>
  <si>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</si>
  <si>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</si>
  <si>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</si>
  <si>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</si>
  <si>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</si>
  <si>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</si>
  <si>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</si>
  <si>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</si>
  <si>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</si>
  <si>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</si>
  <si>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</si>
  <si>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</si>
  <si>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</si>
  <si>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</si>
  <si>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</si>
  <si>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</si>
  <si>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</si>
  <si>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</si>
  <si>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</si>
  <si>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</si>
  <si>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</si>
  <si>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</si>
  <si>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</si>
  <si>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</si>
  <si>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</si>
  <si>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</si>
  <si>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</si>
  <si>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</si>
  <si>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</si>
  <si>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</si>
  <si>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</si>
  <si>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</si>
  <si>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</si>
  <si>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</si>
  <si>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</si>
  <si>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</si>
  <si>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</si>
  <si>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</si>
  <si>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</si>
  <si>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</si>
  <si>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</si>
  <si>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</si>
  <si>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</si>
  <si>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</si>
  <si>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</si>
  <si>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</si>
  <si>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</si>
  <si>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</si>
  <si>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</si>
  <si>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</si>
  <si>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</si>
  <si>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</si>
  <si>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</si>
  <si>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</si>
  <si>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</si>
  <si>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</si>
  <si>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</si>
  <si>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</si>
  <si>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</si>
  <si>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</si>
  <si>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</si>
  <si>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</si>
  <si>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</si>
  <si>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</si>
  <si>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</si>
  <si>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</si>
  <si>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</si>
  <si>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</si>
  <si>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</si>
  <si>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</si>
  <si>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</si>
  <si>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</si>
  <si>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</si>
  <si>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</si>
  <si>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</si>
  <si>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</si>
  <si>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</si>
  <si>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</si>
  <si>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</si>
  <si>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</si>
  <si>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</si>
  <si>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</si>
  <si>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</si>
  <si>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</si>
  <si>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</si>
  <si>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</si>
  <si>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</si>
  <si>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</si>
  <si>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</si>
  <si>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</si>
  <si>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</si>
  <si>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</si>
  <si>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</si>
  <si>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</si>
  <si>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</si>
  <si>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</si>
  <si>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</si>
  <si>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</si>
  <si>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</si>
  <si>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</si>
  <si>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</si>
  <si>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</si>
  <si>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</si>
  <si>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</si>
  <si>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</si>
  <si>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</si>
  <si>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</si>
  <si>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</si>
  <si>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</si>
  <si>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</si>
  <si>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</si>
  <si>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</si>
  <si>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</si>
  <si>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</si>
  <si>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</si>
  <si>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</si>
  <si>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</si>
  <si>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</si>
  <si>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</si>
  <si>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</si>
  <si>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</si>
  <si>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</si>
  <si>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</si>
  <si>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</si>
  <si>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</si>
  <si>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</si>
  <si>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</si>
  <si>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</si>
  <si>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</si>
  <si>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</si>
  <si>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</si>
  <si>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</si>
  <si>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</si>
  <si>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</si>
  <si>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</si>
  <si>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</si>
  <si>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</si>
  <si>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</si>
  <si>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</si>
  <si>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</si>
  <si>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</si>
  <si>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</si>
  <si>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</si>
  <si>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</si>
  <si>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</si>
  <si>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</si>
  <si>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</si>
  <si>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</si>
  <si>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</si>
  <si>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</si>
  <si>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</si>
  <si>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</si>
  <si>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</si>
  <si>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</si>
  <si>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</si>
  <si>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</si>
  <si>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</si>
  <si>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</si>
  <si>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</si>
  <si>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</si>
  <si>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</si>
  <si>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</si>
  <si>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</si>
  <si>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</si>
  <si>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</si>
  <si>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</si>
  <si>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</si>
  <si>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</si>
  <si>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</si>
  <si>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</si>
  <si>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</si>
  <si>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</si>
  <si>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</si>
  <si>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</si>
  <si>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</si>
  <si>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</si>
  <si>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</si>
  <si>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</si>
  <si>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</si>
  <si>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</si>
  <si>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</si>
  <si>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</si>
  <si>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</si>
  <si>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</si>
  <si>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</si>
  <si>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</si>
  <si>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</si>
  <si>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</si>
  <si>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</si>
  <si>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</si>
  <si>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</si>
  <si>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</si>
  <si>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</si>
  <si>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</si>
  <si>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</si>
  <si>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</si>
  <si>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</si>
  <si>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</si>
  <si>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</si>
  <si>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</si>
  <si>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</si>
  <si>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</si>
  <si>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</si>
  <si>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</si>
  <si>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</si>
  <si>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</si>
  <si>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</si>
  <si>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</si>
  <si>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</si>
  <si>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</si>
  <si>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</si>
  <si>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</si>
  <si>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</si>
  <si>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</si>
  <si>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</si>
  <si>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</si>
  <si>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</si>
  <si>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</si>
  <si>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</si>
  <si>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</si>
  <si>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</si>
  <si>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</si>
  <si>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</si>
  <si>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</si>
  <si>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</si>
  <si>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</si>
  <si>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</si>
  <si>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</si>
  <si>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</si>
  <si>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</si>
  <si>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</si>
  <si>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</si>
  <si>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</si>
  <si>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</si>
  <si>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</si>
  <si>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</si>
  <si>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</si>
  <si>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</si>
  <si>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</si>
  <si>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</si>
  <si>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</si>
  <si>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</si>
  <si>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</si>
  <si>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</si>
  <si>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</si>
  <si>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</si>
  <si>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</si>
  <si>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</si>
  <si>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</si>
  <si>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</si>
  <si>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</si>
  <si>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</si>
  <si>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</si>
  <si>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</si>
  <si>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</si>
  <si>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</si>
  <si>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</si>
  <si>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</si>
  <si>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</si>
  <si>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</si>
  <si>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</si>
  <si>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</si>
  <si>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</si>
  <si>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</si>
  <si>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</si>
  <si>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</si>
  <si>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</si>
  <si>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</si>
  <si>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</si>
  <si>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</si>
  <si>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</si>
  <si>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</si>
  <si>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</si>
  <si>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</si>
  <si>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</si>
  <si>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</si>
  <si>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</si>
  <si>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</si>
  <si>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</si>
  <si>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</si>
  <si>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</si>
  <si>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</si>
  <si>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</si>
  <si>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</si>
  <si>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</si>
  <si>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</si>
  <si>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</si>
  <si>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</si>
  <si>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</si>
  <si>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</si>
  <si>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</si>
  <si>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</si>
  <si>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</si>
  <si>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</si>
  <si>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</si>
  <si>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</si>
  <si>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</si>
  <si>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</si>
  <si>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</si>
  <si>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</si>
  <si>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</si>
  <si>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</si>
  <si>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</si>
  <si>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</si>
  <si>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</si>
  <si>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</si>
  <si>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</si>
  <si>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</si>
  <si>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</si>
  <si>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</si>
  <si>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</si>
  <si>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</si>
  <si>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</si>
  <si>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</si>
  <si>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</si>
  <si>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</si>
  <si>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</si>
  <si>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</si>
  <si>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</si>
  <si>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</si>
  <si>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</si>
  <si>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</si>
  <si>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</si>
  <si>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</si>
  <si>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</si>
  <si>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</si>
  <si>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</si>
  <si>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</si>
  <si>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</si>
  <si>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</si>
  <si>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</si>
  <si>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</si>
  <si>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</si>
  <si>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</si>
  <si>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</si>
  <si>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</si>
  <si>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</si>
  <si>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</si>
  <si>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</si>
  <si>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</si>
  <si>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</si>
  <si>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</si>
  <si>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</si>
  <si>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</si>
  <si>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</si>
  <si>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</si>
  <si>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</si>
  <si>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</si>
  <si>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</si>
  <si>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</si>
  <si>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</si>
  <si>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</si>
  <si>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</si>
  <si>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</si>
  <si>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</si>
  <si>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</si>
  <si>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</si>
  <si>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</si>
  <si>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</si>
  <si>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</si>
  <si>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</si>
  <si>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</si>
  <si>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</si>
  <si>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</si>
  <si>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</si>
  <si>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</si>
  <si>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</si>
  <si>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</si>
  <si>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</si>
  <si>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</si>
  <si>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</si>
  <si>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</si>
  <si>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</si>
  <si>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</si>
  <si>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</si>
  <si>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</si>
  <si>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</si>
  <si>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</si>
  <si>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</si>
  <si>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</si>
  <si>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</si>
  <si>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</si>
  <si>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</si>
  <si>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</si>
  <si>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</si>
  <si>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</si>
  <si>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</si>
  <si>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</si>
  <si>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</si>
  <si>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</si>
  <si>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</si>
  <si>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</si>
  <si>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</si>
  <si>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</si>
  <si>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</si>
  <si>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</si>
  <si>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</si>
  <si>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</si>
  <si>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</si>
  <si>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</si>
  <si>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</si>
  <si>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</si>
  <si>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</si>
  <si>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</si>
  <si>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</si>
  <si>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</si>
  <si>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</si>
  <si>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</si>
  <si>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</si>
  <si>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</si>
  <si>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</si>
  <si>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</si>
  <si>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</si>
  <si>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</si>
  <si>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</si>
  <si>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</si>
  <si>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</si>
  <si>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</si>
  <si>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</si>
  <si>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</si>
  <si>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</si>
  <si>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</si>
  <si>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</si>
  <si>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</si>
  <si>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</si>
  <si>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</si>
  <si>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</si>
  <si>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</si>
  <si>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</si>
  <si>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</si>
  <si>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</si>
  <si>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</si>
  <si>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</si>
  <si>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</si>
  <si>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</si>
  <si>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</si>
  <si>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</si>
  <si>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</si>
  <si>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</si>
  <si>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</si>
  <si>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</si>
  <si>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</si>
  <si>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</si>
  <si>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</si>
  <si>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</si>
  <si>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</si>
  <si>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</si>
  <si>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</si>
  <si>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</si>
  <si>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</si>
  <si>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</si>
  <si>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</si>
  <si>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</si>
  <si>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</si>
  <si>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</si>
  <si>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</si>
  <si>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</si>
  <si>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</si>
  <si>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</si>
  <si>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</si>
  <si>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</si>
  <si>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</si>
  <si>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</si>
  <si>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</si>
  <si>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</si>
  <si>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</si>
  <si>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</si>
  <si>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</si>
  <si>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</si>
  <si>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</si>
  <si>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</si>
  <si>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</si>
  <si>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</si>
  <si>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</si>
  <si>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</si>
  <si>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</si>
  <si>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</si>
  <si>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</si>
  <si>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</si>
  <si>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</si>
  <si>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</si>
  <si>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</si>
  <si>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</si>
  <si>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</si>
  <si>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</si>
  <si>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</si>
  <si>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</si>
  <si>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</si>
  <si>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</si>
  <si>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</si>
  <si>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</si>
  <si>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</si>
  <si>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</si>
  <si>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</si>
  <si>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</si>
  <si>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</si>
  <si>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</si>
  <si>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</si>
  <si>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</si>
  <si>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</si>
  <si>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</si>
  <si>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</si>
  <si>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</si>
  <si>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</si>
  <si>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</si>
  <si>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</si>
  <si>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</si>
  <si>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</si>
  <si>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</si>
  <si>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</si>
  <si>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</si>
  <si>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</si>
  <si>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</si>
  <si>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</si>
  <si>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</si>
  <si>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</si>
  <si>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</si>
  <si>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</si>
  <si>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</si>
  <si>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</si>
  <si>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</si>
  <si>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</si>
  <si>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</si>
  <si>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</si>
  <si>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</si>
  <si>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</si>
  <si>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</si>
  <si>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</si>
  <si>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</si>
  <si>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</si>
  <si>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</si>
  <si>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</si>
  <si>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</si>
  <si>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</si>
  <si>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</si>
  <si>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</si>
  <si>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</si>
  <si>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</si>
  <si>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</si>
  <si>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</si>
  <si>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</si>
  <si>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</si>
  <si>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</si>
  <si>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</si>
  <si>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</si>
  <si>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</si>
  <si>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</si>
  <si>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</si>
  <si>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</si>
  <si>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</si>
  <si>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</si>
  <si>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</si>
  <si>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</si>
  <si>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</si>
  <si>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</si>
  <si>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</si>
  <si>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</si>
  <si>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</si>
  <si>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</si>
  <si>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</si>
  <si>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</si>
  <si>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</si>
  <si>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</si>
  <si>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</si>
  <si>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</si>
  <si>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</si>
  <si>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</si>
  <si>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</si>
  <si>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</si>
  <si>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</si>
  <si>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</si>
  <si>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</si>
  <si>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</si>
  <si>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</si>
  <si>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</si>
  <si>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</si>
  <si>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</si>
  <si>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</si>
  <si>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</si>
  <si>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</si>
  <si>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</si>
  <si>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</si>
  <si>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</si>
  <si>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</si>
  <si>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</si>
  <si>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</si>
  <si>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</si>
  <si>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</si>
  <si>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</si>
  <si>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</si>
  <si>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</si>
  <si>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</si>
  <si>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</si>
  <si>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</si>
  <si>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</si>
  <si>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</si>
  <si>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</si>
  <si>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</si>
  <si>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</si>
  <si>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</si>
  <si>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</si>
  <si>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</si>
  <si>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</si>
  <si>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</si>
  <si>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</si>
  <si>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</si>
  <si>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</si>
  <si>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</si>
  <si>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</si>
  <si>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</si>
  <si>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</si>
  <si>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</si>
  <si>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</si>
  <si>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</si>
  <si>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</si>
  <si>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</si>
  <si>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</si>
  <si>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</si>
  <si>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</si>
  <si>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</si>
  <si>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</si>
  <si>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</si>
  <si>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</si>
  <si>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</si>
  <si>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</si>
  <si>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</si>
  <si>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</si>
  <si>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</si>
  <si>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</si>
  <si>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</si>
  <si>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</si>
  <si>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</si>
  <si>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</si>
  <si>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</si>
  <si>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</si>
  <si>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</si>
  <si>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</si>
  <si>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</si>
  <si>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</si>
  <si>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</si>
  <si>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</si>
  <si>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</si>
  <si>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</si>
  <si>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</si>
  <si>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</si>
  <si>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</si>
  <si>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</si>
  <si>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</si>
  <si>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</si>
  <si>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</si>
  <si>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</si>
  <si>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</si>
  <si>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</si>
  <si>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</si>
  <si>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</si>
  <si>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</si>
  <si>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</si>
  <si>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</si>
  <si>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</si>
  <si>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</si>
  <si>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</si>
  <si>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</si>
  <si>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</si>
  <si>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</si>
  <si>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</si>
  <si>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</si>
  <si>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</si>
  <si>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</si>
  <si>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</si>
  <si>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</si>
  <si>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</si>
  <si>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</si>
  <si>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</si>
  <si>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</si>
  <si>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</si>
  <si>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</si>
  <si>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</si>
  <si>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</si>
  <si>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</si>
  <si>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</si>
  <si>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</si>
  <si>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</si>
  <si>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</si>
  <si>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</si>
  <si>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</si>
  <si>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</si>
  <si>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</si>
  <si>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</si>
  <si>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</si>
  <si>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</si>
  <si>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</si>
  <si>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</si>
  <si>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</si>
  <si>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</si>
  <si>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</si>
  <si>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</si>
  <si>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</si>
  <si>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</si>
  <si>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</si>
  <si>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</si>
  <si>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</si>
  <si>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</si>
  <si>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</si>
  <si>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</si>
  <si>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</si>
  <si>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</si>
  <si>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</si>
  <si>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</si>
  <si>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</si>
  <si>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</si>
  <si>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</si>
  <si>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</si>
  <si>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</si>
  <si>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</si>
  <si>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</si>
  <si>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</si>
  <si>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</si>
  <si>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</si>
  <si>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</si>
  <si>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</si>
  <si>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</si>
  <si>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</si>
  <si>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</si>
  <si>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</si>
  <si>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</si>
  <si>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</si>
  <si>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</si>
  <si>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</si>
  <si>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</si>
  <si>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</si>
  <si>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</si>
  <si>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</si>
  <si>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</si>
  <si>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</si>
  <si>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</si>
  <si>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</si>
  <si>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</si>
  <si>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</si>
  <si>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</si>
  <si>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</si>
  <si>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</si>
  <si>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</si>
  <si>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</si>
  <si>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</si>
  <si>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</si>
  <si>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</si>
  <si>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</si>
  <si>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</si>
  <si>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</si>
  <si>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</si>
  <si>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</si>
  <si>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</si>
  <si>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</si>
  <si>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</si>
  <si>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</si>
  <si>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</si>
  <si>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</si>
  <si>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</si>
  <si>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</si>
  <si>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</si>
  <si>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</si>
  <si>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</si>
  <si>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</si>
  <si>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</si>
  <si>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</si>
  <si>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</si>
  <si>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</si>
  <si>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</si>
  <si>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</si>
  <si>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</si>
  <si>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</si>
  <si>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</si>
  <si>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</si>
  <si>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</si>
  <si>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</si>
  <si>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</si>
  <si>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</si>
  <si>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</si>
  <si>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</si>
  <si>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</si>
  <si>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</si>
  <si>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</si>
  <si>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</si>
  <si>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</si>
  <si>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</si>
  <si>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</si>
  <si>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</si>
  <si>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</si>
  <si>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</si>
  <si>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</si>
  <si>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</si>
  <si>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</si>
  <si>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</si>
  <si>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</si>
  <si>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</si>
  <si>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</si>
  <si>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</si>
  <si>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</si>
  <si>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</si>
  <si>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</si>
  <si>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</si>
  <si>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</si>
  <si>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</si>
  <si>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</si>
  <si>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</si>
  <si>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</si>
  <si>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</si>
  <si>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</si>
  <si>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</si>
  <si>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</si>
  <si>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</si>
  <si>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</si>
  <si>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</si>
  <si>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</si>
  <si>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</si>
  <si>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</si>
  <si>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</si>
  <si>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</si>
  <si>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</si>
  <si>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</si>
  <si>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</si>
  <si>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</si>
  <si>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</si>
  <si>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</si>
  <si>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</si>
  <si>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</si>
  <si>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</si>
  <si>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</si>
  <si>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</si>
  <si>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</si>
  <si>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</si>
  <si>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</si>
  <si>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</si>
  <si>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</si>
  <si>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</si>
  <si>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</si>
  <si>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</si>
  <si>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</si>
  <si>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</si>
  <si>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</si>
  <si>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</si>
  <si>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</si>
  <si>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</si>
  <si>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</si>
  <si>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</si>
  <si>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</si>
  <si>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</si>
  <si>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</si>
  <si>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</si>
  <si>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</si>
  <si>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</si>
  <si>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</si>
  <si>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</si>
  <si>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</si>
  <si>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</si>
  <si>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</si>
  <si>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</si>
  <si>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</si>
  <si>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</si>
  <si>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</si>
  <si>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</si>
  <si>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</si>
  <si>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</si>
  <si>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</si>
  <si>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</si>
  <si>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</si>
  <si>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</si>
  <si>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</si>
  <si>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</si>
  <si>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</si>
  <si>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</si>
  <si>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</si>
  <si>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</si>
  <si>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</si>
  <si>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</si>
  <si>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</si>
  <si>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</si>
  <si>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</si>
  <si>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</si>
  <si>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</si>
  <si>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</si>
  <si>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</si>
  <si>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</si>
  <si>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</si>
  <si>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</si>
  <si>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</si>
  <si>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</si>
  <si>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</si>
  <si>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</si>
  <si>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</si>
  <si>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</si>
  <si>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</si>
  <si>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</si>
  <si>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</si>
  <si>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</si>
  <si>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</si>
  <si>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</si>
  <si>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</si>
  <si>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</si>
  <si>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</si>
  <si>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</si>
  <si>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</si>
  <si>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</si>
  <si>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</si>
  <si>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</si>
  <si>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</si>
  <si>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</si>
  <si>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</si>
  <si>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</si>
  <si>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</si>
  <si>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</si>
  <si>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</si>
  <si>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</si>
  <si>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</si>
  <si>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</si>
  <si>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</si>
  <si>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</si>
  <si>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</si>
  <si>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</si>
  <si>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</si>
  <si>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</si>
  <si>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</si>
  <si>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</si>
  <si>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</si>
  <si>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</si>
  <si>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</si>
  <si>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</si>
  <si>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</si>
  <si>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</si>
  <si>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</si>
  <si>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</si>
  <si>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</si>
  <si>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</si>
  <si>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</si>
  <si>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</si>
  <si>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</si>
  <si>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</si>
  <si>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</si>
  <si>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</si>
  <si>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</si>
  <si>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</si>
  <si>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</si>
  <si>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</si>
  <si>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</si>
  <si>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</si>
  <si>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</si>
  <si>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</si>
  <si>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</si>
  <si>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</si>
  <si>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</si>
  <si>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</si>
  <si>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</si>
  <si>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</si>
  <si>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</si>
  <si>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</si>
  <si>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</si>
  <si>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</si>
  <si>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</si>
  <si>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</si>
  <si>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</si>
  <si>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</si>
  <si>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</si>
  <si>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</si>
  <si>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</si>
  <si>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</si>
  <si>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</si>
  <si>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</si>
  <si>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</si>
  <si>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</si>
  <si>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</si>
  <si>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</si>
  <si>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</si>
  <si>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</si>
  <si>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</si>
  <si>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</si>
  <si>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</si>
  <si>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</si>
  <si>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</si>
  <si>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</si>
  <si>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</si>
  <si>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</si>
  <si>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</si>
  <si>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</si>
  <si>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</si>
  <si>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</si>
  <si>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</si>
  <si>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</si>
  <si>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</si>
  <si>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</si>
  <si>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</si>
  <si>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</si>
  <si>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</si>
  <si>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</si>
  <si>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</si>
  <si>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</si>
  <si>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</si>
  <si>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</si>
  <si>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</si>
  <si>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</si>
  <si>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</si>
  <si>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</si>
  <si>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</si>
  <si>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</si>
  <si>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</si>
  <si>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</si>
  <si>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</si>
  <si>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</si>
  <si>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</si>
  <si>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</si>
  <si>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</si>
  <si>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</si>
  <si>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</si>
  <si>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</si>
  <si>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</si>
  <si>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</si>
  <si>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</si>
  <si>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</si>
  <si>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</si>
  <si>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</si>
  <si>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</si>
  <si>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</si>
  <si>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</si>
  <si>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</si>
  <si>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</si>
  <si>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</si>
  <si>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</si>
  <si>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</si>
  <si>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</si>
  <si>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</si>
  <si>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</si>
  <si>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</si>
  <si>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</si>
  <si>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</si>
  <si>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</si>
  <si>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</si>
  <si>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</si>
  <si>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</si>
  <si>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</si>
  <si>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</si>
  <si>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</si>
  <si>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</si>
  <si>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</si>
  <si>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</si>
  <si>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</si>
  <si>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</si>
  <si>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</si>
  <si>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</si>
  <si>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</si>
  <si>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</si>
  <si>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</si>
  <si>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</si>
  <si>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</si>
  <si>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</si>
  <si>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</si>
  <si>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</si>
  <si>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</si>
  <si>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</si>
  <si>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</si>
  <si>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</si>
  <si>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</si>
  <si>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</si>
  <si>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</si>
  <si>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</si>
  <si>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</si>
  <si>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</si>
  <si>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</si>
  <si>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</si>
  <si>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</si>
  <si>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</si>
  <si>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</si>
  <si>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</si>
  <si>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</si>
  <si>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</si>
  <si>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</si>
  <si>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</si>
  <si>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</si>
  <si>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</si>
  <si>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</si>
  <si>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</si>
  <si>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</si>
  <si>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</si>
  <si>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</si>
  <si>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</si>
  <si>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</si>
  <si>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</si>
  <si>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</si>
  <si>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</si>
  <si>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</si>
  <si>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</si>
  <si>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</si>
  <si>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</si>
  <si>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</si>
  <si>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</si>
  <si>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</si>
  <si>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</si>
  <si>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</si>
  <si>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</si>
  <si>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</si>
  <si>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</si>
  <si>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</si>
  <si>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</si>
  <si>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</si>
  <si>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</si>
  <si>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</si>
  <si>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</si>
  <si>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</si>
  <si>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</si>
  <si>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</si>
  <si>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</si>
  <si>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</si>
  <si>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</si>
  <si>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</si>
  <si>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</si>
  <si>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</si>
  <si>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</si>
  <si>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</si>
  <si>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</si>
  <si>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</si>
  <si>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</si>
  <si>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</si>
  <si>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</si>
  <si>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</si>
  <si>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</si>
  <si>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</si>
  <si>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</si>
  <si>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</si>
  <si>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</si>
  <si>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</si>
  <si>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</si>
  <si>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</si>
  <si>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</si>
  <si>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</si>
  <si>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</si>
  <si>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</si>
  <si>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</si>
  <si>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</si>
  <si>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</si>
  <si>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</si>
  <si>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</si>
  <si>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</si>
  <si>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</si>
  <si>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</si>
  <si>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</si>
  <si>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</si>
  <si>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</si>
  <si>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</si>
  <si>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</si>
  <si>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</si>
  <si>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</si>
  <si>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</si>
  <si>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</si>
  <si>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</si>
  <si>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</si>
  <si>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</si>
  <si>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</si>
  <si>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</si>
  <si>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</si>
  <si>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</si>
  <si>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</si>
  <si>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</si>
  <si>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</si>
  <si>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</si>
  <si>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</si>
  <si>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</si>
  <si>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</si>
  <si>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</si>
  <si>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</si>
  <si>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</si>
  <si>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</si>
  <si>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</si>
  <si>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</si>
  <si>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</si>
  <si>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</si>
  <si>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</si>
  <si>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</si>
  <si>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</si>
  <si>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</si>
  <si>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</si>
  <si>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</si>
  <si>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</si>
  <si>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</si>
  <si>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</si>
  <si>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</si>
  <si>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</si>
  <si>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</si>
  <si>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</si>
  <si>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</si>
  <si>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</si>
  <si>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</si>
  <si>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</si>
  <si>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</si>
  <si>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</si>
  <si>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</si>
  <si>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</si>
  <si>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</si>
  <si>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</si>
  <si>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</si>
  <si>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</si>
  <si>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</si>
  <si>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</si>
  <si>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</si>
  <si>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</si>
  <si>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</si>
  <si>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</si>
  <si>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</si>
  <si>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</si>
  <si>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</si>
  <si>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</si>
  <si>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</si>
  <si>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</si>
  <si>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</si>
  <si>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</si>
  <si>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</si>
  <si>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</si>
  <si>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</si>
  <si>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</si>
  <si>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</si>
  <si>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</si>
  <si>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</si>
  <si>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</si>
  <si>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</si>
  <si>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</si>
  <si>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</si>
  <si>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</si>
  <si>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</si>
  <si>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</si>
  <si>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</si>
  <si>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</si>
  <si>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</si>
  <si>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</si>
  <si>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</si>
  <si>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</si>
  <si>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</si>
  <si>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</si>
  <si>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</si>
  <si>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</si>
  <si>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</si>
  <si>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</si>
  <si>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</si>
  <si>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</si>
  <si>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</si>
  <si>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</si>
  <si>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</si>
  <si>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</si>
  <si>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</si>
  <si>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</si>
  <si>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</si>
  <si>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</si>
  <si>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</si>
  <si>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</si>
  <si>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</si>
  <si>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</si>
  <si>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</si>
  <si>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</si>
  <si>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</si>
  <si>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</si>
  <si>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</si>
  <si>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</si>
  <si>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</si>
  <si>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</si>
  <si>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</si>
  <si>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</si>
  <si>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</si>
  <si>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</si>
  <si>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</si>
  <si>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</si>
  <si>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</si>
  <si>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</si>
  <si>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</si>
  <si>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</si>
  <si>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</si>
  <si>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</si>
  <si>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</si>
  <si>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</si>
  <si>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</si>
  <si>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</si>
  <si>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</si>
  <si>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</si>
  <si>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</si>
  <si>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</si>
  <si>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</si>
  <si>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</si>
  <si>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</si>
  <si>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</si>
  <si>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</si>
  <si>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</si>
  <si>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</si>
  <si>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</si>
  <si>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</si>
  <si>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</si>
  <si>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</si>
  <si>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</si>
  <si>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</si>
  <si>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</si>
  <si>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</si>
  <si>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</si>
  <si>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</si>
  <si>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</si>
  <si>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</si>
  <si>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</si>
  <si>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</si>
  <si>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</si>
  <si>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</si>
  <si>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</si>
  <si>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</si>
  <si>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</si>
  <si>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</si>
  <si>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</si>
  <si>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</si>
  <si>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</si>
  <si>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</si>
  <si>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</si>
  <si>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</si>
  <si>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</si>
  <si>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</si>
  <si>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</si>
  <si>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</si>
  <si>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</si>
  <si>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</si>
  <si>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</si>
  <si>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</si>
  <si>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</si>
  <si>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</si>
  <si>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</si>
  <si>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</si>
  <si>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</si>
  <si>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</si>
  <si>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</si>
  <si>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</si>
  <si>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</si>
  <si>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</si>
  <si>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</si>
  <si>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</si>
  <si>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</si>
  <si>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</si>
  <si>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</si>
  <si>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</si>
  <si>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</si>
  <si>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</si>
  <si>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</si>
  <si>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</si>
  <si>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</si>
  <si>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</si>
  <si>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</si>
  <si>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</si>
  <si>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</si>
  <si>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</si>
  <si>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</si>
  <si>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</si>
  <si>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</si>
  <si>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</si>
  <si>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</si>
  <si>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</si>
  <si>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</si>
  <si>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</si>
  <si>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</si>
  <si>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</si>
  <si>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</si>
  <si>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</si>
  <si>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</si>
  <si>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</si>
  <si>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</si>
  <si>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</si>
  <si>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</si>
  <si>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</si>
  <si>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</si>
  <si>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</si>
  <si>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</si>
  <si>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</si>
  <si>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</si>
  <si>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</si>
  <si>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</si>
  <si>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</si>
  <si>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</si>
  <si>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</si>
  <si>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</si>
  <si>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</si>
  <si>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</si>
  <si>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</si>
  <si>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</si>
  <si>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</si>
  <si>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</si>
  <si>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</si>
  <si>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</si>
  <si>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</si>
  <si>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</si>
  <si>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</si>
  <si>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</si>
  <si>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</si>
  <si>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</si>
  <si>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</si>
  <si>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</si>
  <si>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</si>
  <si>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</si>
  <si>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</si>
  <si>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</si>
  <si>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</si>
  <si>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</si>
  <si>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</si>
  <si>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</si>
  <si>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</si>
  <si>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</si>
  <si>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</si>
  <si>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</si>
  <si>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</si>
  <si>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</si>
  <si>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</si>
  <si>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</si>
  <si>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</si>
  <si>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</si>
  <si>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</si>
  <si>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</si>
  <si>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</si>
  <si>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</si>
  <si>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</si>
  <si>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</si>
  <si>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</si>
  <si>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</si>
  <si>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</si>
  <si>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</si>
  <si>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</si>
  <si>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</si>
  <si>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</si>
  <si>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</si>
  <si>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</si>
  <si>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</si>
  <si>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</si>
  <si>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</si>
  <si>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</si>
  <si>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</si>
  <si>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</si>
  <si>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</si>
  <si>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</si>
  <si>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</si>
  <si>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</si>
  <si>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</si>
  <si>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</si>
  <si>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</si>
  <si>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</si>
  <si>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</si>
  <si>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</si>
  <si>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</si>
  <si>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</si>
  <si>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</si>
  <si>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</si>
  <si>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</si>
  <si>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</si>
  <si>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</si>
  <si>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</si>
  <si>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</si>
  <si>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</si>
  <si>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</si>
  <si>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</si>
  <si>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</si>
  <si>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</si>
  <si>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</si>
  <si>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</si>
  <si>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</si>
  <si>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</si>
  <si>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</si>
  <si>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</si>
  <si>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</si>
  <si>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</si>
  <si>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</si>
  <si>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</si>
  <si>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</si>
  <si>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</si>
  <si>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</si>
  <si>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</si>
  <si>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</si>
  <si>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</si>
  <si>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</si>
  <si>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</si>
  <si>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</si>
  <si>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</si>
  <si>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</si>
  <si>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</si>
  <si>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</si>
  <si>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</si>
  <si>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</si>
  <si>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</si>
  <si>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</si>
  <si>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</si>
  <si>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</si>
  <si>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</si>
  <si>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</si>
  <si>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</si>
  <si>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</si>
  <si>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</si>
  <si>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</si>
  <si>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</si>
  <si>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</si>
  <si>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</si>
  <si>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</si>
  <si>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</si>
  <si>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</si>
  <si>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</si>
  <si>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</si>
  <si>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</si>
  <si>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</si>
  <si>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</si>
  <si>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</si>
  <si>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</si>
  <si>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</si>
  <si>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</si>
  <si>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</si>
  <si>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</si>
  <si>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</si>
  <si>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</si>
  <si>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</si>
  <si>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</si>
  <si>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</si>
  <si>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</si>
  <si>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</si>
  <si>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</si>
  <si>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</si>
  <si>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</si>
  <si>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</si>
  <si>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</si>
  <si>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</si>
  <si>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</si>
  <si>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</si>
  <si>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</si>
  <si>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</si>
  <si>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</si>
  <si>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</si>
  <si>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</si>
  <si>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</si>
  <si>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</si>
  <si>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</si>
  <si>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</si>
  <si>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</si>
  <si>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</si>
  <si>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</si>
  <si>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</si>
  <si>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</si>
  <si>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</si>
  <si>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</si>
  <si>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</si>
  <si>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</si>
  <si>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</si>
  <si>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</si>
  <si>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</si>
  <si>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</si>
  <si>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</si>
  <si>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</si>
  <si>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</si>
  <si>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</si>
  <si>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</si>
  <si>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</si>
  <si>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</si>
  <si>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</si>
  <si>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</si>
  <si>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</si>
  <si>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</si>
  <si>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</si>
  <si>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</si>
  <si>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</si>
  <si>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</si>
  <si>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</si>
  <si>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</si>
  <si>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</si>
  <si>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</si>
  <si>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</si>
  <si>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</si>
  <si>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</si>
  <si>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</si>
  <si>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</si>
  <si>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</si>
  <si>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</si>
  <si>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</si>
  <si>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</si>
  <si>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</si>
  <si>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</si>
  <si>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</si>
  <si>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</si>
  <si>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</si>
  <si>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</si>
  <si>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</si>
  <si>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</si>
  <si>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</si>
  <si>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</si>
  <si>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</si>
  <si>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</si>
  <si>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</si>
  <si>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</si>
  <si>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</si>
  <si>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</si>
  <si>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</si>
  <si>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</si>
  <si>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</si>
  <si>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</si>
  <si>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</si>
  <si>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</si>
  <si>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</si>
  <si>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</si>
  <si>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</si>
  <si>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</si>
  <si>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</si>
  <si>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</si>
  <si>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</si>
  <si>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</si>
  <si>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</si>
  <si>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</si>
  <si>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</si>
  <si>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</si>
  <si>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</si>
  <si>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</si>
  <si>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</si>
  <si>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</si>
  <si>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</si>
  <si>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</si>
  <si>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</si>
  <si>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</si>
  <si>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</si>
  <si>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</si>
  <si>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</si>
  <si>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</si>
  <si>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</si>
  <si>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</si>
  <si>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</si>
  <si>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</si>
  <si>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</si>
  <si>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</si>
  <si>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</si>
  <si>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</si>
  <si>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</si>
  <si>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</si>
  <si>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</si>
  <si>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</si>
  <si>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</si>
  <si>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</si>
  <si>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</si>
  <si>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</si>
  <si>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</si>
  <si>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</si>
  <si>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</si>
  <si>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</si>
  <si>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</si>
  <si>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</si>
  <si>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</si>
  <si>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</si>
  <si>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</si>
  <si>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</si>
  <si>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</si>
  <si>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</si>
  <si>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</si>
  <si>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</si>
  <si>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</si>
  <si>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</si>
  <si>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</si>
  <si>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</si>
  <si>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</si>
  <si>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</si>
  <si>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</si>
  <si>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</si>
  <si>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</si>
  <si>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</si>
  <si>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</si>
  <si>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</si>
  <si>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</si>
  <si>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</si>
  <si>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</si>
  <si>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</si>
  <si>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</si>
  <si>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</si>
  <si>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</si>
  <si>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</si>
  <si>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</si>
  <si>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</si>
  <si>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</si>
  <si>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</si>
  <si>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</si>
  <si>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</si>
  <si>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</si>
  <si>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</si>
  <si>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</si>
  <si>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</si>
  <si>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</si>
  <si>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</si>
  <si>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</si>
  <si>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</si>
  <si>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</si>
  <si>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</si>
  <si>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</si>
  <si>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</si>
  <si>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</si>
  <si>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</si>
  <si>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</si>
  <si>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</si>
  <si>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</si>
  <si>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</si>
  <si>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</si>
  <si>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</si>
  <si>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</si>
  <si>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</si>
  <si>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</si>
  <si>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</si>
  <si>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</si>
  <si>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</si>
  <si>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</si>
  <si>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</si>
  <si>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</si>
  <si>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</si>
  <si>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</si>
  <si>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</si>
  <si>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</si>
  <si>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</si>
  <si>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</si>
  <si>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</si>
  <si>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</si>
  <si>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</si>
  <si>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</si>
  <si>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</si>
  <si>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</si>
  <si>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</si>
  <si>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</si>
  <si>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</si>
  <si>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</si>
  <si>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</si>
  <si>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</si>
  <si>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</si>
  <si>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</si>
  <si>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</si>
  <si>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</si>
  <si>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</si>
  <si>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</si>
  <si>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</si>
  <si>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</si>
  <si>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</si>
  <si>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</si>
  <si>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</si>
  <si>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</si>
  <si>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</si>
  <si>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</si>
  <si>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</si>
  <si>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</si>
  <si>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</si>
  <si>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</si>
  <si>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</si>
  <si>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</si>
  <si>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</si>
  <si>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</si>
  <si>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</si>
  <si>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</si>
  <si>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</si>
  <si>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</si>
  <si>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</si>
  <si>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</si>
  <si>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</si>
  <si>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</si>
  <si>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</si>
  <si>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</si>
  <si>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</si>
  <si>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</si>
  <si>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</si>
  <si>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</si>
  <si>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</si>
  <si>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</si>
  <si>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</si>
  <si>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</si>
  <si>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</si>
  <si>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</si>
  <si>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</si>
  <si>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</si>
  <si>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</si>
  <si>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</si>
  <si>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</si>
  <si>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</si>
  <si>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</si>
  <si>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</si>
  <si>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</si>
  <si>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</si>
  <si>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</si>
  <si>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</si>
  <si>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</si>
  <si>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</si>
  <si>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</si>
  <si>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</si>
  <si>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</si>
  <si>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</si>
  <si>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</si>
  <si>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</si>
  <si>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</si>
  <si>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</si>
  <si>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</si>
  <si>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</si>
  <si>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</si>
  <si>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</si>
  <si>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</si>
  <si>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</si>
  <si>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</si>
  <si>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</si>
  <si>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</si>
  <si>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</si>
  <si>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</si>
  <si>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</si>
  <si>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</si>
  <si>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</si>
  <si>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</si>
  <si>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</si>
  <si>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</si>
  <si>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</si>
  <si>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</si>
  <si>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</si>
  <si>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</si>
  <si>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</si>
  <si>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</si>
  <si>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</si>
  <si>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</si>
  <si>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</si>
  <si>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</si>
  <si>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</si>
  <si>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</si>
  <si>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</si>
  <si>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</si>
  <si>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</si>
  <si>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</si>
  <si>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</si>
  <si>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</si>
  <si>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</si>
  <si>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</si>
  <si>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</si>
  <si>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</si>
  <si>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</si>
  <si>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</si>
  <si>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</si>
  <si>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</si>
  <si>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</si>
  <si>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</si>
  <si>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</si>
  <si>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</si>
  <si>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</si>
  <si>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</si>
  <si>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</si>
  <si>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</si>
  <si>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</si>
  <si>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</si>
  <si>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</si>
  <si>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</si>
  <si>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</si>
  <si>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</si>
  <si>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</si>
  <si>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</si>
  <si>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</si>
  <si>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</si>
  <si>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</si>
  <si>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</si>
  <si>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</si>
  <si>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</si>
  <si>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</si>
  <si>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</si>
  <si>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</si>
  <si>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</si>
  <si>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</si>
  <si>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</si>
  <si>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</si>
  <si>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</si>
  <si>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</si>
  <si>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</si>
  <si>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</si>
  <si>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</si>
  <si>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</si>
  <si>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</si>
  <si>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</si>
  <si>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</si>
  <si>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</si>
  <si>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</si>
  <si>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</si>
  <si>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</si>
  <si>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</si>
  <si>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</si>
  <si>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</si>
  <si>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</si>
  <si>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</si>
  <si>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</si>
  <si>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</si>
  <si>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</si>
  <si>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</si>
  <si>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</si>
  <si>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</si>
  <si>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</si>
  <si>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</si>
  <si>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</si>
  <si>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</si>
  <si>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</si>
  <si>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</si>
  <si>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</si>
  <si>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</si>
  <si>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</si>
  <si>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</si>
  <si>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</si>
  <si>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</si>
  <si>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</si>
  <si>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</si>
  <si>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</si>
  <si>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</si>
  <si>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</si>
  <si>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</si>
  <si>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</si>
  <si>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</si>
  <si>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</si>
  <si>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</si>
  <si>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</si>
  <si>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</si>
  <si>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</si>
  <si>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</si>
  <si>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</si>
  <si>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</si>
  <si>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</si>
  <si>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</si>
  <si>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</si>
  <si>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</si>
  <si>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</si>
  <si>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</si>
  <si>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</si>
  <si>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</si>
  <si>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</si>
  <si>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</si>
  <si>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</si>
  <si>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</si>
  <si>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</si>
  <si>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</si>
  <si>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</si>
  <si>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</si>
  <si>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</si>
  <si>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</si>
  <si>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</si>
  <si>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</si>
  <si>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</si>
  <si>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</si>
  <si>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</si>
  <si>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</si>
  <si>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</si>
  <si>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</si>
  <si>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</si>
  <si>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</si>
  <si>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</si>
  <si>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</si>
  <si>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</si>
  <si>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</si>
  <si>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</si>
  <si>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</si>
  <si>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</si>
  <si>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</si>
  <si>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</si>
  <si>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</si>
  <si>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</si>
  <si>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</si>
  <si>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</si>
  <si>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</si>
  <si>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</si>
  <si>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</si>
  <si>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</si>
  <si>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</si>
  <si>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</si>
  <si>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</si>
  <si>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</si>
  <si>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</si>
  <si>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</si>
  <si>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</si>
  <si>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</si>
  <si>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</si>
  <si>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</si>
  <si>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</si>
  <si>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</si>
  <si>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</si>
  <si>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</si>
  <si>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</si>
  <si>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</si>
  <si>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</si>
  <si>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</si>
  <si>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</si>
  <si>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</si>
  <si>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</si>
  <si>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</si>
  <si>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</si>
  <si>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</si>
  <si>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</si>
  <si>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</si>
  <si>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</si>
  <si>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</si>
  <si>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</si>
  <si>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</si>
  <si>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</si>
  <si>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</si>
  <si>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</si>
  <si>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</si>
  <si>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</si>
  <si>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</si>
  <si>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</si>
  <si>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</si>
  <si>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</si>
  <si>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</si>
  <si>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</si>
  <si>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</si>
  <si>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</si>
  <si>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</si>
  <si>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</si>
  <si>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</si>
  <si>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</si>
  <si>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</si>
  <si>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</si>
  <si>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</si>
  <si>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</si>
  <si>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</si>
  <si>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</si>
  <si>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</si>
  <si>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</si>
  <si>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</si>
  <si>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</si>
  <si>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</si>
  <si>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</si>
  <si>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</si>
  <si>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</si>
  <si>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</si>
  <si>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</si>
  <si>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</si>
  <si>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</si>
  <si>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</si>
  <si>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</si>
  <si>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</si>
  <si>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</si>
  <si>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</si>
  <si>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</si>
  <si>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</si>
  <si>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</si>
  <si>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</si>
  <si>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</si>
  <si>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</si>
  <si>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</si>
  <si>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</si>
  <si>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</si>
  <si>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</si>
  <si>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</si>
  <si>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</si>
  <si>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</si>
  <si>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</si>
  <si>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</si>
  <si>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</si>
  <si>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</si>
  <si>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</si>
  <si>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</si>
  <si>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</si>
  <si>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</si>
  <si>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</si>
  <si>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</si>
  <si>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</si>
  <si>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</si>
  <si>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</si>
  <si>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</si>
  <si>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</si>
  <si>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</si>
  <si>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</si>
  <si>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</si>
  <si>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</si>
  <si>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</si>
  <si>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</si>
  <si>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</si>
  <si>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</si>
  <si>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</si>
  <si>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</si>
  <si>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</si>
  <si>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</si>
  <si>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</si>
  <si>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</si>
  <si>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</si>
  <si>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</si>
  <si>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</si>
  <si>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</si>
  <si>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</si>
  <si>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</si>
  <si>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</si>
  <si>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</si>
  <si>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</si>
  <si>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</si>
  <si>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</si>
  <si>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</si>
  <si>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</si>
  <si>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</si>
  <si>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</si>
  <si>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</si>
  <si>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</si>
  <si>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</si>
  <si>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</si>
  <si>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</si>
  <si>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</si>
  <si>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</si>
  <si>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</si>
  <si>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</si>
  <si>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</si>
  <si>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</si>
  <si>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</si>
  <si>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</si>
  <si>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</si>
  <si>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</si>
  <si>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</si>
  <si>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</si>
  <si>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</si>
  <si>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</si>
  <si>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</si>
  <si>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</si>
  <si>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</si>
  <si>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</si>
  <si>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</si>
  <si>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</si>
  <si>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</si>
  <si>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</si>
  <si>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</si>
  <si>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</si>
  <si>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</si>
  <si>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</si>
  <si>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</si>
  <si>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</si>
  <si>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</si>
  <si>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</si>
  <si>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</si>
  <si>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</si>
  <si>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</si>
  <si>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</si>
  <si>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</si>
  <si>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</si>
  <si>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</si>
  <si>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</si>
  <si>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</si>
  <si>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</si>
  <si>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</si>
  <si>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</si>
  <si>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</si>
  <si>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</si>
  <si>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</si>
  <si>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</si>
  <si>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</si>
  <si>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</si>
  <si>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</si>
  <si>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</si>
  <si>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</si>
  <si>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</si>
  <si>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</si>
  <si>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</si>
  <si>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</si>
  <si>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</si>
  <si>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</si>
  <si>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</si>
  <si>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</si>
  <si>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</si>
  <si>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</si>
  <si>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</si>
  <si>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</si>
  <si>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</si>
  <si>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</si>
  <si>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</si>
  <si>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</si>
  <si>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</si>
  <si>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</si>
  <si>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</si>
  <si>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</si>
  <si>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</si>
  <si>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</si>
  <si>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</si>
  <si>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</si>
  <si>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</si>
  <si>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</si>
  <si>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</si>
  <si>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</si>
  <si>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</si>
  <si>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</si>
  <si>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</si>
  <si>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</si>
  <si>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</si>
  <si>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</si>
  <si>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</si>
  <si>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</si>
  <si>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</si>
  <si>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</si>
  <si>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</si>
  <si>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</si>
  <si>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</si>
  <si>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</si>
  <si>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</si>
  <si>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</si>
  <si>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</si>
  <si>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</si>
  <si>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</si>
  <si>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</si>
  <si>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</si>
  <si>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</si>
  <si>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</si>
  <si>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</si>
  <si>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</si>
  <si>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</si>
  <si>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</si>
  <si>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</si>
  <si>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</si>
  <si>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</si>
  <si>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</si>
  <si>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</si>
  <si>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</si>
  <si>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</si>
  <si>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</si>
  <si>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</si>
  <si>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</si>
  <si>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</si>
  <si>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</si>
  <si>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</si>
  <si>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</si>
  <si>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</si>
  <si>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</si>
  <si>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</si>
  <si>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</si>
  <si>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</si>
  <si>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</si>
  <si>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</si>
  <si>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</si>
  <si>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</si>
  <si>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</si>
  <si>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</si>
  <si>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</si>
  <si>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</si>
  <si>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</si>
  <si>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</si>
  <si>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</si>
  <si>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</si>
  <si>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</si>
  <si>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</si>
  <si>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</si>
  <si>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</si>
  <si>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</si>
  <si>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</si>
  <si>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</si>
  <si>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</si>
  <si>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</si>
  <si>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</si>
  <si>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</si>
  <si>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</si>
  <si>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</si>
  <si>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</si>
  <si>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</si>
  <si>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</si>
  <si>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</si>
  <si>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</si>
  <si>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</si>
  <si>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</si>
  <si>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</si>
  <si>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</si>
  <si>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</si>
  <si>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</si>
  <si>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</si>
  <si>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</si>
  <si>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</si>
  <si>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</si>
  <si>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</si>
  <si>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</si>
  <si>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</si>
  <si>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</si>
  <si>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</si>
  <si>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</si>
  <si>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</si>
  <si>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</si>
  <si>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</si>
  <si>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</si>
  <si>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</si>
  <si>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</si>
  <si>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</si>
  <si>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</si>
  <si>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</si>
  <si>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</si>
  <si>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</si>
  <si>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</si>
  <si>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</si>
  <si>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</si>
  <si>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</si>
  <si>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</si>
  <si>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</si>
  <si>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</si>
  <si>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</si>
  <si>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</si>
  <si>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</si>
  <si>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</si>
  <si>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</si>
  <si>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</si>
  <si>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</si>
  <si>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</si>
  <si>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</si>
  <si>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</si>
  <si>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</si>
  <si>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</si>
  <si>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</si>
  <si>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</si>
  <si>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</si>
  <si>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</si>
  <si>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</si>
  <si>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</si>
  <si>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</si>
  <si>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</si>
  <si>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</si>
  <si>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</si>
  <si>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</si>
  <si>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</si>
  <si>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</si>
  <si>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</si>
  <si>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</si>
  <si>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</si>
  <si>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</si>
  <si>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</si>
  <si>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</si>
  <si>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</si>
  <si>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</si>
  <si>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</si>
  <si>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</si>
  <si>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</si>
  <si>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</si>
  <si>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</si>
  <si>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</si>
  <si>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</si>
  <si>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</si>
  <si>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</si>
  <si>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</si>
  <si>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</si>
  <si>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</si>
  <si>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</si>
  <si>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</si>
  <si>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</si>
  <si>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</si>
  <si>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</si>
  <si>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</si>
  <si>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</si>
  <si>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</si>
  <si>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</si>
  <si>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</si>
  <si>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</si>
  <si>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</si>
  <si>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</si>
  <si>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</si>
  <si>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</si>
  <si>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</si>
  <si>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</si>
  <si>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</si>
  <si>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</si>
  <si>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</si>
  <si>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</si>
  <si>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</si>
  <si>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</si>
  <si>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</si>
  <si>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</si>
  <si>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</si>
  <si>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</si>
  <si>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</si>
  <si>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</si>
  <si>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</si>
  <si>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</si>
  <si>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</si>
  <si>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</si>
  <si>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</si>
  <si>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</si>
  <si>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</si>
  <si>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</si>
  <si>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</si>
  <si>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</si>
  <si>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</si>
  <si>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</si>
  <si>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</si>
  <si>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</si>
  <si>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</si>
  <si>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</si>
  <si>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</si>
  <si>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</si>
  <si>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</si>
  <si>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</si>
  <si>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</si>
  <si>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</si>
  <si>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</si>
  <si>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</si>
  <si>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</si>
  <si>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</si>
  <si>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</si>
  <si>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</si>
  <si>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</si>
  <si>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</si>
  <si>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</si>
  <si>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</si>
  <si>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</si>
  <si>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</si>
  <si>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</si>
  <si>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</si>
  <si>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</si>
  <si>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</si>
  <si>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</si>
  <si>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</si>
  <si>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</si>
  <si>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</si>
  <si>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</si>
  <si>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</si>
  <si>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</si>
  <si>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</si>
  <si>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</si>
  <si>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</si>
  <si>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</si>
  <si>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</si>
  <si>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</si>
  <si>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</si>
  <si>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</si>
  <si>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</si>
  <si>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</si>
  <si>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</si>
  <si>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</si>
  <si>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</si>
  <si>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</si>
  <si>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</si>
  <si>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</si>
  <si>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</si>
  <si>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</si>
  <si>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</si>
  <si>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</si>
  <si>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</si>
  <si>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</si>
  <si>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</si>
  <si>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</si>
  <si>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</si>
  <si>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</si>
  <si>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</si>
  <si>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</si>
  <si>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</si>
  <si>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</si>
  <si>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</si>
  <si>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</si>
  <si>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</si>
  <si>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</si>
  <si>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</si>
  <si>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</si>
  <si>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</si>
  <si>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</si>
  <si>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</si>
  <si>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</si>
  <si>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</si>
  <si>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</si>
  <si>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</si>
  <si>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</si>
  <si>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</si>
  <si>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</si>
  <si>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</si>
  <si>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</si>
  <si>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</si>
  <si>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</si>
  <si>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</si>
  <si>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</si>
  <si>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</si>
  <si>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</si>
  <si>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</si>
  <si>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</si>
  <si>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</si>
  <si>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</si>
  <si>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</si>
  <si>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</si>
  <si>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</si>
  <si>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</si>
  <si>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</si>
  <si>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</si>
  <si>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</si>
  <si>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</si>
  <si>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</si>
  <si>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</si>
  <si>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</si>
  <si>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</si>
  <si>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</si>
  <si>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</si>
  <si>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</si>
  <si>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</si>
  <si>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</si>
  <si>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</si>
  <si>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</si>
  <si>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</si>
  <si>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</si>
  <si>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</si>
  <si>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</si>
  <si>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</si>
  <si>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</si>
  <si>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</si>
  <si>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</si>
  <si>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</si>
  <si>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</si>
  <si>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</si>
  <si>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</si>
  <si>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</si>
  <si>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</si>
  <si>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</si>
  <si>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</si>
  <si>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</si>
  <si>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</si>
  <si>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</si>
  <si>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</si>
  <si>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</si>
  <si>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</si>
  <si>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</si>
  <si>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</si>
  <si>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</si>
  <si>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</si>
  <si>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</si>
  <si>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</si>
  <si>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</si>
  <si>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</si>
  <si>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</si>
  <si>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</si>
  <si>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</si>
  <si>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</si>
  <si>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</si>
  <si>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</si>
  <si>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</si>
  <si>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</si>
  <si>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</si>
  <si>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</si>
  <si>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</si>
  <si>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</si>
  <si>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</si>
  <si>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</si>
  <si>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</si>
  <si>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</si>
  <si>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</si>
  <si>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</si>
  <si>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</si>
  <si>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</si>
  <si>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</si>
  <si>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</si>
  <si>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</si>
  <si>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</si>
  <si>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</si>
  <si>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</si>
  <si>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</si>
  <si>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</si>
  <si>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</si>
  <si>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</si>
  <si>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</si>
  <si>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</si>
  <si>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</si>
  <si>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</si>
  <si>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</si>
  <si>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</si>
  <si>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</si>
  <si>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</si>
  <si>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</si>
  <si>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</si>
  <si>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</si>
  <si>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</si>
  <si>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</si>
  <si>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</si>
  <si>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</si>
  <si>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</si>
  <si>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</si>
  <si>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</si>
  <si>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</si>
  <si>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</si>
  <si>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</si>
  <si>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</si>
  <si>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</si>
  <si>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</si>
  <si>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</si>
  <si>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</si>
  <si>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</si>
  <si>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</si>
  <si>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</si>
  <si>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</si>
  <si>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</si>
  <si>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</si>
  <si>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</si>
  <si>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</si>
  <si>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</si>
  <si>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</si>
  <si>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</si>
  <si>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</si>
  <si>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</si>
  <si>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</si>
  <si>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</si>
  <si>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</si>
  <si>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</si>
  <si>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</si>
  <si>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</si>
  <si>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</si>
  <si>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</si>
  <si>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</si>
  <si>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</si>
  <si>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</si>
  <si>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</si>
  <si>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</si>
  <si>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</si>
  <si>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</si>
  <si>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</si>
  <si>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</si>
  <si>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</si>
  <si>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</si>
  <si>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</si>
  <si>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</si>
  <si>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</si>
  <si>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</si>
  <si>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</si>
  <si>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</si>
  <si>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</si>
  <si>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</si>
  <si>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</si>
  <si>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</si>
  <si>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</si>
  <si>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</si>
  <si>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</si>
  <si>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</si>
  <si>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</si>
  <si>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</si>
  <si>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</si>
  <si>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</si>
  <si>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</si>
  <si>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</si>
  <si>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</si>
  <si>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</si>
  <si>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</si>
  <si>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</si>
  <si>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</si>
  <si>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</si>
  <si>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</si>
  <si>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</si>
  <si>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</si>
  <si>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</si>
  <si>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</si>
  <si>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</si>
  <si>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</si>
  <si>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</si>
  <si>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</si>
  <si>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</si>
  <si>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</si>
  <si>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</si>
  <si>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</si>
  <si>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</si>
  <si>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</si>
  <si>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</si>
  <si>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</si>
  <si>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</si>
  <si>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</si>
  <si>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</si>
  <si>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</si>
  <si>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</si>
  <si>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</si>
  <si>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</si>
  <si>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</si>
  <si>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</si>
  <si>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</si>
  <si>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</si>
  <si>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</si>
  <si>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</si>
  <si>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</si>
  <si>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</si>
  <si>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</si>
  <si>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</si>
  <si>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</si>
  <si>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</si>
  <si>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</si>
  <si>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</si>
  <si>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</si>
  <si>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</si>
  <si>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</si>
  <si>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</si>
  <si>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</si>
  <si>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</si>
  <si>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</si>
  <si>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</si>
  <si>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</si>
  <si>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</si>
  <si>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</si>
  <si>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</si>
  <si>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</si>
  <si>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</si>
  <si>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</si>
  <si>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</si>
  <si>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</si>
  <si>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</si>
  <si>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</si>
  <si>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</si>
  <si>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</si>
  <si>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</si>
  <si>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</si>
  <si>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</si>
  <si>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</si>
  <si>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</si>
  <si>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</si>
  <si>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</si>
  <si>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</si>
  <si>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</si>
  <si>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</si>
  <si>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</si>
  <si>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</si>
  <si>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</si>
  <si>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</si>
  <si>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</si>
  <si>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</si>
  <si>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</si>
  <si>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</si>
  <si>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</si>
  <si>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</si>
  <si>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</si>
  <si>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</si>
  <si>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</si>
  <si>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</si>
  <si>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</si>
  <si>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</si>
  <si>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</si>
  <si>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</si>
  <si>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</si>
  <si>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</si>
  <si>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</si>
  <si>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</si>
  <si>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</si>
  <si>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</si>
  <si>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</si>
  <si>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</si>
  <si>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</si>
  <si>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</si>
  <si>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</si>
  <si>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</si>
  <si>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</si>
  <si>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</si>
  <si>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</si>
  <si>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</si>
  <si>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</si>
  <si>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</si>
  <si>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</si>
  <si>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</si>
  <si>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</si>
  <si>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</si>
  <si>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</si>
  <si>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</si>
  <si>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</si>
  <si>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</si>
  <si>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</si>
  <si>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</si>
  <si>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</si>
  <si>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</si>
  <si>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</si>
  <si>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</si>
  <si>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</si>
  <si>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</si>
  <si>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</si>
  <si>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</si>
  <si>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</si>
  <si>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</si>
  <si>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</si>
  <si>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</si>
  <si>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</si>
  <si>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</si>
  <si>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</si>
  <si>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</si>
  <si>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</si>
  <si>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</si>
  <si>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</si>
  <si>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</si>
  <si>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</si>
  <si>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</si>
  <si>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</si>
  <si>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</si>
  <si>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</si>
  <si>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</si>
  <si>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</si>
  <si>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</si>
  <si>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</si>
  <si>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</si>
  <si>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</si>
  <si>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</si>
  <si>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</si>
  <si>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</si>
  <si>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</si>
  <si>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</si>
  <si>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</si>
  <si>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</si>
  <si>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</si>
  <si>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</si>
  <si>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</si>
  <si>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</si>
  <si>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</si>
  <si>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</si>
  <si>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</si>
  <si>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</si>
  <si>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</si>
  <si>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</si>
  <si>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</si>
  <si>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</si>
  <si>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</si>
  <si>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</si>
  <si>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</si>
  <si>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</si>
  <si>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</si>
  <si>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</si>
  <si>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</si>
  <si>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</si>
  <si>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</si>
  <si>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</si>
  <si>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</si>
  <si>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</si>
  <si>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</si>
  <si>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</si>
  <si>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</si>
  <si>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</si>
  <si>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</si>
  <si>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</si>
  <si>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</si>
  <si>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</si>
  <si>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</si>
  <si>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</si>
  <si>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</si>
  <si>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</si>
  <si>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</si>
  <si>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</si>
  <si>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</si>
  <si>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</si>
  <si>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</si>
  <si>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</si>
  <si>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</si>
  <si>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</si>
  <si>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</si>
  <si>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</si>
  <si>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</si>
  <si>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</si>
  <si>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</si>
  <si>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</si>
  <si>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</si>
  <si>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</si>
  <si>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</si>
  <si>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</si>
  <si>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</si>
  <si>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</si>
  <si>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</si>
  <si>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</si>
  <si>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</si>
  <si>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</si>
  <si>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</si>
  <si>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</si>
  <si>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</si>
  <si>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</si>
  <si>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</si>
  <si>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</si>
  <si>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</si>
  <si>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</si>
  <si>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</si>
  <si>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</si>
  <si>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</si>
  <si>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</si>
  <si>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</si>
  <si>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</si>
  <si>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</si>
  <si>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</si>
  <si>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</si>
  <si>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</si>
  <si>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</si>
  <si>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</si>
  <si>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</si>
  <si>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</si>
  <si>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</si>
  <si>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</si>
  <si>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</si>
  <si>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</si>
  <si>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</si>
  <si>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</si>
  <si>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</si>
  <si>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</si>
  <si>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</si>
  <si>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</si>
  <si>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</si>
  <si>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</si>
  <si>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</si>
  <si>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</si>
  <si>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</si>
  <si>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</si>
  <si>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</si>
  <si>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</si>
  <si>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</si>
  <si>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</si>
  <si>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</si>
  <si>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</si>
  <si>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</si>
  <si>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</si>
  <si>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</si>
  <si>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</si>
  <si>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</si>
  <si>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</si>
  <si>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</si>
  <si>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</si>
  <si>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</si>
  <si>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</si>
  <si>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</si>
  <si>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</si>
  <si>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</si>
  <si>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</si>
  <si>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</si>
  <si>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</si>
  <si>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</si>
  <si>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</si>
  <si>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</si>
  <si>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</si>
  <si>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</si>
  <si>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</si>
  <si>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</si>
  <si>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</si>
  <si>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</si>
  <si>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</si>
  <si>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</si>
  <si>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</si>
  <si>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</si>
  <si>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</si>
  <si>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</si>
  <si>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</si>
  <si>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</si>
  <si>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</si>
  <si>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</si>
  <si>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</si>
  <si>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</si>
  <si>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</si>
  <si>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</si>
  <si>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</si>
  <si>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</si>
  <si>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</si>
  <si>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</si>
  <si>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</si>
  <si>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</si>
  <si>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</si>
  <si>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</si>
  <si>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</si>
  <si>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</si>
  <si>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</si>
  <si>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</si>
  <si>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</si>
  <si>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</si>
  <si>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</si>
  <si>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</si>
  <si>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</si>
  <si>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</si>
  <si>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</si>
  <si>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</si>
  <si>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</si>
  <si>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</si>
  <si>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</si>
  <si>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</si>
  <si>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</si>
  <si>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</si>
  <si>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</si>
  <si>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</si>
  <si>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</si>
  <si>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</si>
  <si>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</si>
  <si>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</si>
  <si>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</si>
  <si>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</si>
  <si>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</si>
  <si>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</si>
  <si>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</si>
  <si>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</si>
  <si>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</si>
  <si>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</si>
  <si>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</si>
  <si>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</si>
  <si>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</si>
  <si>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</si>
  <si>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</si>
  <si>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</si>
  <si>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</si>
  <si>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</si>
  <si>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</si>
  <si>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</si>
  <si>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</si>
  <si>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</si>
  <si>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</si>
  <si>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</si>
  <si>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</si>
  <si>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</si>
  <si>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</si>
  <si>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</si>
  <si>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</si>
  <si>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</si>
  <si>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</si>
  <si>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</si>
  <si>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</si>
  <si>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</si>
  <si>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</si>
  <si>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</si>
  <si>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</si>
  <si>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</si>
  <si>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</si>
  <si>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</si>
  <si>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</si>
  <si>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</si>
  <si>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</si>
  <si>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</si>
  <si>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</si>
  <si>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</si>
  <si>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</si>
  <si>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</si>
  <si>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</si>
  <si>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</si>
  <si>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</si>
  <si>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</si>
  <si>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</si>
  <si>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</si>
  <si>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</si>
  <si>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</si>
  <si>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</si>
  <si>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</si>
  <si>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</si>
  <si>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</si>
  <si>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</si>
  <si>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</si>
  <si>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</si>
  <si>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</si>
  <si>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</si>
  <si>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</si>
  <si>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</si>
  <si>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</si>
  <si>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</si>
  <si>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</si>
  <si>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</si>
  <si>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</si>
  <si>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</si>
  <si>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</si>
  <si>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</si>
  <si>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</si>
  <si>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</si>
  <si>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</si>
  <si>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</si>
  <si>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</si>
  <si>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</si>
  <si>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</si>
  <si>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</si>
  <si>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</si>
  <si>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</si>
  <si>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</si>
  <si>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</si>
  <si>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</si>
  <si>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</si>
  <si>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</si>
  <si>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</si>
  <si>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</si>
  <si>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</si>
  <si>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</si>
  <si>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</si>
  <si>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</si>
  <si>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</si>
  <si>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</si>
  <si>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</si>
  <si>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</si>
  <si>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</si>
  <si>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</si>
  <si>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</si>
  <si>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</si>
  <si>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</si>
  <si>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</si>
  <si>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</si>
  <si>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</si>
  <si>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</si>
  <si>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</si>
  <si>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</si>
  <si>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</si>
  <si>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</si>
  <si>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</si>
  <si>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</si>
  <si>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</si>
  <si>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</si>
  <si>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</si>
  <si>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</si>
  <si>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</si>
  <si>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</si>
  <si>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</si>
  <si>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</si>
  <si>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</si>
  <si>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</si>
  <si>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</si>
  <si>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</si>
  <si>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</si>
  <si>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</si>
  <si>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</si>
  <si>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</si>
  <si>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</si>
  <si>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</si>
  <si>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</si>
  <si>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</si>
  <si>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</si>
  <si>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</si>
  <si>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</si>
  <si>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</si>
  <si>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</si>
  <si>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</si>
  <si>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</si>
  <si>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</si>
  <si>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</si>
  <si>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</si>
  <si>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</si>
  <si>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</si>
  <si>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</si>
  <si>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</si>
  <si>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</si>
  <si>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</si>
  <si>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</si>
  <si>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</si>
  <si>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</si>
  <si>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</si>
  <si>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</si>
  <si>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</si>
  <si>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</si>
  <si>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</si>
  <si>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</si>
  <si>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</si>
  <si>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</si>
  <si>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</si>
  <si>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</si>
  <si>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</si>
  <si>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</si>
  <si>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</si>
  <si>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</si>
  <si>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</si>
  <si>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</si>
  <si>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</si>
  <si>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</si>
  <si>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</si>
  <si>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</si>
  <si>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</si>
  <si>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</si>
  <si>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</si>
  <si>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</si>
  <si>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</si>
  <si>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</si>
  <si>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</si>
  <si>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</si>
  <si>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</si>
  <si>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</si>
  <si>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</si>
  <si>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</si>
  <si>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</si>
  <si>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</si>
  <si>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</si>
  <si>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</si>
  <si>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</si>
  <si>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</si>
  <si>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</si>
  <si>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</si>
  <si>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</si>
  <si>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</si>
  <si>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</si>
  <si>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</si>
  <si>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</si>
  <si>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</si>
  <si>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</si>
  <si>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</si>
  <si>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</si>
  <si>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</si>
  <si>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</si>
  <si>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</si>
  <si>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</si>
  <si>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</si>
  <si>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</si>
  <si>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</si>
  <si>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</si>
  <si>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</si>
  <si>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</si>
  <si>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</si>
  <si>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</si>
  <si>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</si>
  <si>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</si>
  <si>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</si>
  <si>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</si>
  <si>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</si>
  <si>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</si>
  <si>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</si>
  <si>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</si>
  <si>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</si>
  <si>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</si>
  <si>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</si>
  <si>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</si>
  <si>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</si>
  <si>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</si>
  <si>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</si>
  <si>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</si>
  <si>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</si>
  <si>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</si>
  <si>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</si>
  <si>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</si>
  <si>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</si>
  <si>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</si>
  <si>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</si>
  <si>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</si>
  <si>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</si>
  <si>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</si>
  <si>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</si>
  <si>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</si>
  <si>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</si>
  <si>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</si>
  <si>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</si>
  <si>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</si>
  <si>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</si>
  <si>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</si>
  <si>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</si>
  <si>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</si>
  <si>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</si>
  <si>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</si>
  <si>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</si>
  <si>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</si>
  <si>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</si>
  <si>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</si>
  <si>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</si>
  <si>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</si>
  <si>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</si>
  <si>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</si>
  <si>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</si>
  <si>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</si>
  <si>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</si>
  <si>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</si>
  <si>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</si>
  <si>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</si>
  <si>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</si>
  <si>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</si>
  <si>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</si>
  <si>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</si>
  <si>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</si>
  <si>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</si>
  <si>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</si>
  <si>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</si>
  <si>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</si>
  <si>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</si>
  <si>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</si>
  <si>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</si>
  <si>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</si>
  <si>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</si>
  <si>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</si>
  <si>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</si>
  <si>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</si>
  <si>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</si>
  <si>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</si>
  <si>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</si>
  <si>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</si>
  <si>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</si>
  <si>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</si>
  <si>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</si>
  <si>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</si>
  <si>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</si>
  <si>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</si>
  <si>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</si>
  <si>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</si>
  <si>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</si>
  <si>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</si>
  <si>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</si>
  <si>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</si>
  <si>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</si>
  <si>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</si>
  <si>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</si>
  <si>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</si>
  <si>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</si>
  <si>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</si>
  <si>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</si>
  <si>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</si>
  <si>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</si>
  <si>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</si>
  <si>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</si>
  <si>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</si>
  <si>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</si>
  <si>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</si>
  <si>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</si>
  <si>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</si>
  <si>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</si>
  <si>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</si>
  <si>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</si>
  <si>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</si>
  <si>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</si>
  <si>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</si>
  <si>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</si>
  <si>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</si>
  <si>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</si>
  <si>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</si>
  <si>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</si>
  <si>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</si>
  <si>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</si>
  <si>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</si>
  <si>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</si>
  <si>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</si>
  <si>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</si>
  <si>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</si>
  <si>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</si>
  <si>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</si>
  <si>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</si>
  <si>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</si>
  <si>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</si>
  <si>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</si>
  <si>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</si>
  <si>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</si>
  <si>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</si>
  <si>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</si>
  <si>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</si>
  <si>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</si>
  <si>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</si>
  <si>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</si>
  <si>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</si>
  <si>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</si>
  <si>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</si>
  <si>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</si>
  <si>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</si>
  <si>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</si>
  <si>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</si>
  <si>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</si>
  <si>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</si>
  <si>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</si>
  <si>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</si>
  <si>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</si>
  <si>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</si>
  <si>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</si>
  <si>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</si>
  <si>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</si>
  <si>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</si>
  <si>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</si>
  <si>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</si>
  <si>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</si>
  <si>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</si>
  <si>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</si>
  <si>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</si>
  <si>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</si>
  <si>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</si>
  <si>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</si>
  <si>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</si>
  <si>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</si>
  <si>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</si>
  <si>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</si>
  <si>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</si>
  <si>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</si>
  <si>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</si>
  <si>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</si>
  <si>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</si>
  <si>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</si>
  <si>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</si>
  <si>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</si>
  <si>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</si>
  <si>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</si>
  <si>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</si>
  <si>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</si>
  <si>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</si>
  <si>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</si>
  <si>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</si>
  <si>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</si>
  <si>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</si>
  <si>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</si>
  <si>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</si>
  <si>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</si>
  <si>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</si>
  <si>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</si>
  <si>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</si>
  <si>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</si>
  <si>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</si>
  <si>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</si>
  <si>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</si>
  <si>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</si>
  <si>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</si>
  <si>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</si>
  <si>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</si>
  <si>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</si>
  <si>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</si>
  <si>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</si>
  <si>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</si>
  <si>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</si>
  <si>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</si>
  <si>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</si>
  <si>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</si>
  <si>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</si>
  <si>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</si>
  <si>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</si>
  <si>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</si>
  <si>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</si>
  <si>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</si>
  <si>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</si>
  <si>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</si>
  <si>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</si>
  <si>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</si>
  <si>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</si>
  <si>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</si>
  <si>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</si>
  <si>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</si>
  <si>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</si>
  <si>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</si>
  <si>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</si>
  <si>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</si>
  <si>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</si>
  <si>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</si>
  <si>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</si>
  <si>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</si>
  <si>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</si>
  <si>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</si>
  <si>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</si>
  <si>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</si>
  <si>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</si>
  <si>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</si>
  <si>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</si>
  <si>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</si>
  <si>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</si>
  <si>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</si>
  <si>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</si>
  <si>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</si>
  <si>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</si>
  <si>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</si>
  <si>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</si>
  <si>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</si>
  <si>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</si>
  <si>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</si>
  <si>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</si>
  <si>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</si>
  <si>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</si>
  <si>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</si>
  <si>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</si>
  <si>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</si>
  <si>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</si>
  <si>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</si>
  <si>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</si>
  <si>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</si>
  <si>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</si>
  <si>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</si>
  <si>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</si>
  <si>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</si>
  <si>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</si>
  <si>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</si>
  <si>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</si>
  <si>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</si>
  <si>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</si>
  <si>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</si>
  <si>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</si>
  <si>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</si>
  <si>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</si>
  <si>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</si>
  <si>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</si>
  <si>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</si>
  <si>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</si>
  <si>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</si>
  <si>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</si>
  <si>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</si>
  <si>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</si>
  <si>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</si>
  <si>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</si>
  <si>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</si>
  <si>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</si>
  <si>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</si>
  <si>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</si>
  <si>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</si>
  <si>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</si>
  <si>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</si>
  <si>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</si>
  <si>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</si>
  <si>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</si>
  <si>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</si>
  <si>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</si>
  <si>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</si>
  <si>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</si>
  <si>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</si>
  <si>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</si>
  <si>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</si>
  <si>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</si>
  <si>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</si>
  <si>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</si>
  <si>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</si>
  <si>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</si>
  <si>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</si>
  <si>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</si>
  <si>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</si>
  <si>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</si>
  <si>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</si>
  <si>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</si>
  <si>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</si>
  <si>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</si>
  <si>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</si>
  <si>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</si>
  <si>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</si>
  <si>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</si>
  <si>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</si>
  <si>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</si>
  <si>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</si>
  <si>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</si>
  <si>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</si>
  <si>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</si>
  <si>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</si>
  <si>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</si>
  <si>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</si>
  <si>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</si>
  <si>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</si>
  <si>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</si>
  <si>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</si>
  <si>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</si>
  <si>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</si>
  <si>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</si>
  <si>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</si>
  <si>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</si>
  <si>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</si>
  <si>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</si>
  <si>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</si>
  <si>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</si>
  <si>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</si>
  <si>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</si>
  <si>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</si>
  <si>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</si>
  <si>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</si>
  <si>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</si>
  <si>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</si>
  <si>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</si>
  <si>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</si>
  <si>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</si>
  <si>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</si>
  <si>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</si>
  <si>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</si>
  <si>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</si>
  <si>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</si>
  <si>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</si>
  <si>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</si>
  <si>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</si>
  <si>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</si>
  <si>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</si>
  <si>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</si>
  <si>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</si>
  <si>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</si>
  <si>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</si>
  <si>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</si>
  <si>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</si>
  <si>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</si>
  <si>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</si>
  <si>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</si>
  <si>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</si>
  <si>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</si>
  <si>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</si>
  <si>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</si>
  <si>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</si>
  <si>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</si>
  <si>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</si>
  <si>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</si>
  <si>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</si>
  <si>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</si>
  <si>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</si>
  <si>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</si>
  <si>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</si>
  <si>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</si>
  <si>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</si>
  <si>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</si>
  <si>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</si>
  <si>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</si>
  <si>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</si>
  <si>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</si>
  <si>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</si>
  <si>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</si>
  <si>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</si>
  <si>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</si>
  <si>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</si>
  <si>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</si>
  <si>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</si>
  <si>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</si>
  <si>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</si>
  <si>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</si>
  <si>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</si>
  <si>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</si>
  <si>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</si>
  <si>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</si>
  <si>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</si>
  <si>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</si>
  <si>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</si>
  <si>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</si>
  <si>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</si>
  <si>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</si>
  <si>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</si>
  <si>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</si>
  <si>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</si>
  <si>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</si>
  <si>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</si>
  <si>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</si>
  <si>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</si>
  <si>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</si>
  <si>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</si>
  <si>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</si>
  <si>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</si>
  <si>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</si>
  <si>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</si>
  <si>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</si>
  <si>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</si>
  <si>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</si>
  <si>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</si>
  <si>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</si>
  <si>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</si>
  <si>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</si>
  <si>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</si>
  <si>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</si>
  <si>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</si>
  <si>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</si>
  <si>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</si>
  <si>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</si>
  <si>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</si>
  <si>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</si>
  <si>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</si>
  <si>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</si>
  <si>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</si>
  <si>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</si>
  <si>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</si>
  <si>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</si>
  <si>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</si>
  <si>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</si>
  <si>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</si>
  <si>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</si>
  <si>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</si>
  <si>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</si>
  <si>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</si>
  <si>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</si>
  <si>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</si>
  <si>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</si>
  <si>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</si>
  <si>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</si>
  <si>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</si>
  <si>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</si>
  <si>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</si>
  <si>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</si>
  <si>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</si>
  <si>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</si>
  <si>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</si>
  <si>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</si>
  <si>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</si>
  <si>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</si>
  <si>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</si>
  <si>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</si>
  <si>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</si>
  <si>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</si>
  <si>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</si>
  <si>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</si>
  <si>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</si>
  <si>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</si>
  <si>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</si>
  <si>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</si>
  <si>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</si>
  <si>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</si>
  <si>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</si>
  <si>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</si>
  <si>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</si>
  <si>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</si>
  <si>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</si>
  <si>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</si>
  <si>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</si>
  <si>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</si>
  <si>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</si>
  <si>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</si>
  <si>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</si>
  <si>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</si>
  <si>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</si>
  <si>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</si>
  <si>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</si>
  <si>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</si>
  <si>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</si>
  <si>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</si>
  <si>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</si>
  <si>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</si>
  <si>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</si>
  <si>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</si>
  <si>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</si>
  <si>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</si>
  <si>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</si>
  <si>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</si>
  <si>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</si>
  <si>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</si>
  <si>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</si>
  <si>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</si>
  <si>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</si>
  <si>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</si>
  <si>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</si>
  <si>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</si>
  <si>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</si>
  <si>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</si>
  <si>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</si>
  <si>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</si>
  <si>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</si>
  <si>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</si>
  <si>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</si>
  <si>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</si>
  <si>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</si>
  <si>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</si>
  <si>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</si>
  <si>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</si>
  <si>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</si>
  <si>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</si>
  <si>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</si>
  <si>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</si>
  <si>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</si>
  <si>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</si>
  <si>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</si>
  <si>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</si>
  <si>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</si>
  <si>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</si>
  <si>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</si>
  <si>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</si>
  <si>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</si>
  <si>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</si>
  <si>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</si>
  <si>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</si>
  <si>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</si>
  <si>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</si>
  <si>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</si>
  <si>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</si>
  <si>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</si>
  <si>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</si>
  <si>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</si>
  <si>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</si>
  <si>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</si>
  <si>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</si>
  <si>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</si>
  <si>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</si>
  <si>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</si>
  <si>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</si>
  <si>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</si>
  <si>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</si>
  <si>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</si>
  <si>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</si>
  <si>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</si>
  <si>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</si>
  <si>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</si>
  <si>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</si>
  <si>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</si>
  <si>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</si>
  <si>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</si>
  <si>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</si>
  <si>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</si>
  <si>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</si>
  <si>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</si>
  <si>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</si>
  <si>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</si>
  <si>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</si>
  <si>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</si>
  <si>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</si>
  <si>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</si>
  <si>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</si>
  <si>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</si>
  <si>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</si>
  <si>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</si>
  <si>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</si>
  <si>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</si>
  <si>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</si>
  <si>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</si>
  <si>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</si>
  <si>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</si>
  <si>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</si>
  <si>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</si>
  <si>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</si>
  <si>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</si>
  <si>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</si>
  <si>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</si>
  <si>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</si>
  <si>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</si>
  <si>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</si>
  <si>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</si>
  <si>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</si>
  <si>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</si>
  <si>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</si>
  <si>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</si>
  <si>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</si>
  <si>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</si>
  <si>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</si>
  <si>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</si>
  <si>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</si>
  <si>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</si>
  <si>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</si>
  <si>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</si>
  <si>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</si>
  <si>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</si>
  <si>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</si>
  <si>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</si>
  <si>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</si>
  <si>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</si>
  <si>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</si>
  <si>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</si>
  <si>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</si>
  <si>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</si>
  <si>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</si>
  <si>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</si>
  <si>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</si>
  <si>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</si>
  <si>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</si>
  <si>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</si>
  <si>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</si>
  <si>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</si>
  <si>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</si>
  <si>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</si>
  <si>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</si>
  <si>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</si>
  <si>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</si>
  <si>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</si>
  <si>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</si>
  <si>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</si>
  <si>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</si>
  <si>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</si>
  <si>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</si>
  <si>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</si>
  <si>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</si>
  <si>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</si>
  <si>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</si>
  <si>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</si>
  <si>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</si>
  <si>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</si>
  <si>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</si>
  <si>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</si>
  <si>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</si>
  <si>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</si>
  <si>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</si>
  <si>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</si>
  <si>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</si>
  <si>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</si>
  <si>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</si>
  <si>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</si>
  <si>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</si>
  <si>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</si>
  <si>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</si>
  <si>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</si>
  <si>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</si>
  <si>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</si>
  <si>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</si>
  <si>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</si>
  <si>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</si>
  <si>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</si>
  <si>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</si>
  <si>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</si>
  <si>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</si>
  <si>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</si>
  <si>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</si>
  <si>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</si>
  <si>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</si>
  <si>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</si>
  <si>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</si>
  <si>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</si>
  <si>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</si>
  <si>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</si>
  <si>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</si>
  <si>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</si>
  <si>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</si>
  <si>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</si>
  <si>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</si>
  <si>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</si>
  <si>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</si>
  <si>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</si>
  <si>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</si>
  <si>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</si>
  <si>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</si>
  <si>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</si>
  <si>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</si>
  <si>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</si>
  <si>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</si>
  <si>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</si>
  <si>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</si>
  <si>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</si>
  <si>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</si>
  <si>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</si>
  <si>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</si>
  <si>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</si>
  <si>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</si>
  <si>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</si>
  <si>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</si>
  <si>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</si>
  <si>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</si>
  <si>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</si>
  <si>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</si>
  <si>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</si>
  <si>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</si>
  <si>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</si>
  <si>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</si>
  <si>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</si>
  <si>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</si>
  <si>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</si>
  <si>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</si>
  <si>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</si>
  <si>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</si>
  <si>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</si>
  <si>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</si>
  <si>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</si>
  <si>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</si>
  <si>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</si>
  <si>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</si>
  <si>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</si>
  <si>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</si>
  <si>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</si>
  <si>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</si>
  <si>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</si>
  <si>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</si>
  <si>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</si>
  <si>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</si>
  <si>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</si>
  <si>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</si>
  <si>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</si>
  <si>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</si>
  <si>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</si>
  <si>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</si>
  <si>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</si>
  <si>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</si>
  <si>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</si>
  <si>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</si>
  <si>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</si>
  <si>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</si>
  <si>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</si>
  <si>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</si>
  <si>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</si>
  <si>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</si>
  <si>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</si>
  <si>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</si>
  <si>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</si>
  <si>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</si>
  <si>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</si>
  <si>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</si>
  <si>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</si>
  <si>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</si>
  <si>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</si>
  <si>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</si>
  <si>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</si>
  <si>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</si>
  <si>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</si>
  <si>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</si>
  <si>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</si>
  <si>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</si>
  <si>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</si>
  <si>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</si>
  <si>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</si>
  <si>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</si>
  <si>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</si>
  <si>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</si>
  <si>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</si>
  <si>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</si>
  <si>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</si>
  <si>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</si>
  <si>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</si>
  <si>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</si>
  <si>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</si>
  <si>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</si>
  <si>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</si>
  <si>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</si>
  <si>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</si>
  <si>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</si>
  <si>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</si>
  <si>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</si>
  <si>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</si>
  <si>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</si>
  <si>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</si>
  <si>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</si>
  <si>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</si>
  <si>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</si>
  <si>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</si>
  <si>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</si>
  <si>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</si>
  <si>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</si>
  <si>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</si>
  <si>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</si>
  <si>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</si>
  <si>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</si>
  <si>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</si>
  <si>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</si>
  <si>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</si>
  <si>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</si>
  <si>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</si>
  <si>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</si>
  <si>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</si>
  <si>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</si>
  <si>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</si>
  <si>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</si>
  <si>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</si>
  <si>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</si>
  <si>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</si>
  <si>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</si>
  <si>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</si>
  <si>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</si>
  <si>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</si>
  <si>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</si>
  <si>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</si>
  <si>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</si>
  <si>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</si>
  <si>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</si>
  <si>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</si>
  <si>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</si>
  <si>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</si>
  <si>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</si>
  <si>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</si>
  <si>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</si>
  <si>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</si>
  <si>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</si>
  <si>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</si>
  <si>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</si>
  <si>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</si>
  <si>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</si>
  <si>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</si>
  <si>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</si>
  <si>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</si>
  <si>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</si>
  <si>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</si>
  <si>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</si>
  <si>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</si>
  <si>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</si>
  <si>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</si>
  <si>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</si>
  <si>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</si>
  <si>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</si>
  <si>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</si>
  <si>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</si>
  <si>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</si>
  <si>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</si>
  <si>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</si>
  <si>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</si>
  <si>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</si>
  <si>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</si>
  <si>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</si>
  <si>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</si>
  <si>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</si>
  <si>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</si>
  <si>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</si>
  <si>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</si>
  <si>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</si>
  <si>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</si>
  <si>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</si>
  <si>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</si>
  <si>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</si>
  <si>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</si>
  <si>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</si>
  <si>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</si>
  <si>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</si>
  <si>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</si>
  <si>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</si>
  <si>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</si>
  <si>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</si>
  <si>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</si>
  <si>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</si>
  <si>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</si>
  <si>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</si>
  <si>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</si>
  <si>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</si>
  <si>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</si>
  <si>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</si>
  <si>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</si>
  <si>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</si>
  <si>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</si>
  <si>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</si>
  <si>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</si>
  <si>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</si>
  <si>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</si>
  <si>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</si>
  <si>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</si>
  <si>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</si>
  <si>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</si>
  <si>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</si>
  <si>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</si>
  <si>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</si>
  <si>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</si>
  <si>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</si>
  <si>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</si>
  <si>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</si>
  <si>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</si>
  <si>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</si>
  <si>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</si>
  <si>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</si>
  <si>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</si>
  <si>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</si>
  <si>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</si>
  <si>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</si>
  <si>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</si>
  <si>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</si>
  <si>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</si>
  <si>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</si>
  <si>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</si>
  <si>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</si>
  <si>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</si>
  <si>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</si>
  <si>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</si>
  <si>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</si>
  <si>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</si>
  <si>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</si>
  <si>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</si>
  <si>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</si>
  <si>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</si>
  <si>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</si>
  <si>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</si>
  <si>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</si>
  <si>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</si>
  <si>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</si>
  <si>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</si>
  <si>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</si>
  <si>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</si>
  <si>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</si>
  <si>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</si>
  <si>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</si>
  <si>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</si>
  <si>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</si>
  <si>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</si>
  <si>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</si>
  <si>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</si>
  <si>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</si>
  <si>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</si>
  <si>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</si>
  <si>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</si>
  <si>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</si>
  <si>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</si>
  <si>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</si>
  <si>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</si>
  <si>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</si>
  <si>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</si>
  <si>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</si>
  <si>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</si>
  <si>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</si>
  <si>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</si>
  <si>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</si>
  <si>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</si>
  <si>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</si>
  <si>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</si>
  <si>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</si>
  <si>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</si>
  <si>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</si>
  <si>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</si>
  <si>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</si>
  <si>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</si>
  <si>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</si>
  <si>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</si>
  <si>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</si>
  <si>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</si>
  <si>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</si>
  <si>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</si>
  <si>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</si>
  <si>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</si>
  <si>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</si>
  <si>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</si>
  <si>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</si>
  <si>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</si>
  <si>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</si>
  <si>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</si>
  <si>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</si>
  <si>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</si>
  <si>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</si>
  <si>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</si>
  <si>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</si>
  <si>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</si>
  <si>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</si>
  <si>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</si>
  <si>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</si>
  <si>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</si>
  <si>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</si>
  <si>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</si>
  <si>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</si>
  <si>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</si>
  <si>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</si>
  <si>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</si>
  <si>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</si>
  <si>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</si>
  <si>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</si>
  <si>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</si>
  <si>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</si>
  <si>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</si>
  <si>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</si>
  <si>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</si>
  <si>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</si>
  <si>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</si>
  <si>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</si>
  <si>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</si>
  <si>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</si>
  <si>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</si>
  <si>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</si>
  <si>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</si>
  <si>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</si>
  <si>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</si>
  <si>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</si>
  <si>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</si>
  <si>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</si>
  <si>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</si>
  <si>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</si>
  <si>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</si>
  <si>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</si>
  <si>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</si>
  <si>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</si>
  <si>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</si>
  <si>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</si>
  <si>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</si>
  <si>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</si>
  <si>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</si>
  <si>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</si>
  <si>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</si>
  <si>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</si>
  <si>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</si>
  <si>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</si>
  <si>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</si>
  <si>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</si>
  <si>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</si>
  <si>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</si>
  <si>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</si>
  <si>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</si>
  <si>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</si>
  <si>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</si>
  <si>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</si>
  <si>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</si>
  <si>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</si>
  <si>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</si>
  <si>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</si>
  <si>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</si>
  <si>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</si>
  <si>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</si>
  <si>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</si>
  <si>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</si>
  <si>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</si>
  <si>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</si>
  <si>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</si>
  <si>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</si>
  <si>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</si>
  <si>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</si>
  <si>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</si>
  <si>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</si>
  <si>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</si>
  <si>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</si>
  <si>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</si>
  <si>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</si>
  <si>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</si>
  <si>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</si>
  <si>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</si>
  <si>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</si>
  <si>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</si>
  <si>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</si>
  <si>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</si>
  <si>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</si>
  <si>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</si>
  <si>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</si>
  <si>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</si>
  <si>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</si>
  <si>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</si>
  <si>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</si>
  <si>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</si>
  <si>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</si>
  <si>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</si>
  <si>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</si>
  <si>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</si>
  <si>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</si>
  <si>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</si>
  <si>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</si>
  <si>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</si>
  <si>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</si>
  <si>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</si>
  <si>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</si>
  <si>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</si>
  <si>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</si>
  <si>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</si>
  <si>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</si>
  <si>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</si>
  <si>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</si>
  <si>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</si>
  <si>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</si>
  <si>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</si>
  <si>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</si>
  <si>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</si>
  <si>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</si>
  <si>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</si>
  <si>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</si>
  <si>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</si>
  <si>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</si>
  <si>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</si>
  <si>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</si>
  <si>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</si>
  <si>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</si>
  <si>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</si>
  <si>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</si>
  <si>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</si>
  <si>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</si>
  <si>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</si>
  <si>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</si>
  <si>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</si>
  <si>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</si>
  <si>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</si>
  <si>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</si>
  <si>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</si>
  <si>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</si>
  <si>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</si>
  <si>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</si>
  <si>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</si>
  <si>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</si>
  <si>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</si>
  <si>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</si>
  <si>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</si>
  <si>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</si>
  <si>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</si>
  <si>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</si>
  <si>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</si>
  <si>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</si>
  <si>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</si>
  <si>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</si>
  <si>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</si>
  <si>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</si>
  <si>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</si>
  <si>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</si>
  <si>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</si>
  <si>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</si>
  <si>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</si>
  <si>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</si>
  <si>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</si>
  <si>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</si>
  <si>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</si>
  <si>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</si>
  <si>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</si>
  <si>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</si>
  <si>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</si>
  <si>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</si>
  <si>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</si>
  <si>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</si>
  <si>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</si>
  <si>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</si>
  <si>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</si>
  <si>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</si>
  <si>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</si>
  <si>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</si>
  <si>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</si>
  <si>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</si>
  <si>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</si>
  <si>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</si>
  <si>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</si>
  <si>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</si>
  <si>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</si>
  <si>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</si>
  <si>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</si>
  <si>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</si>
  <si>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</si>
  <si>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</si>
  <si>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</si>
  <si>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</si>
  <si>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</si>
  <si>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</si>
  <si>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</si>
  <si>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</si>
  <si>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</si>
  <si>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</si>
  <si>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</si>
  <si>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</si>
  <si>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</si>
  <si>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</si>
  <si>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</si>
  <si>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</si>
  <si>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</si>
  <si>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</si>
  <si>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</si>
  <si>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</si>
  <si>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</si>
  <si>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</si>
  <si>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</si>
  <si>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</si>
  <si>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</si>
  <si>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</si>
  <si>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</si>
  <si>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</si>
  <si>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</si>
  <si>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</si>
  <si>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</si>
  <si>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</si>
  <si>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</si>
  <si>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</si>
  <si>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</si>
  <si>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</si>
  <si>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</si>
  <si>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</si>
  <si>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</si>
  <si>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</si>
  <si>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</si>
  <si>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</si>
  <si>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</si>
  <si>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</si>
  <si>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</si>
  <si>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</si>
  <si>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</si>
  <si>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</si>
  <si>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</si>
  <si>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</si>
  <si>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</si>
  <si>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</si>
  <si>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</si>
  <si>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</si>
  <si>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</si>
  <si>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</si>
  <si>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</si>
  <si>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</si>
  <si>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</si>
  <si>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</si>
  <si>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</si>
  <si>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</si>
  <si>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</si>
  <si>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</si>
  <si>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</si>
  <si>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</si>
  <si>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</si>
  <si>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</si>
  <si>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</si>
  <si>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</si>
  <si>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</si>
  <si>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</si>
  <si>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</si>
  <si>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</si>
  <si>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</si>
  <si>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</si>
  <si>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</si>
  <si>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</si>
  <si>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</si>
  <si>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</si>
  <si>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</si>
  <si>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</si>
  <si>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</si>
  <si>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</si>
  <si>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</si>
  <si>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</si>
  <si>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</si>
  <si>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</si>
  <si>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</si>
  <si>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</si>
  <si>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</si>
  <si>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</si>
  <si>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</si>
  <si>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</si>
  <si>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</si>
  <si>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</si>
  <si>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</si>
  <si>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</si>
  <si>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</si>
  <si>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</si>
  <si>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</si>
  <si>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</si>
  <si>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</si>
  <si>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</si>
  <si>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</si>
  <si>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</si>
  <si>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</si>
  <si>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</si>
  <si>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</si>
  <si>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</si>
  <si>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</si>
  <si>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</si>
  <si>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</si>
  <si>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</si>
  <si>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</si>
  <si>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</si>
  <si>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</si>
  <si>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</si>
  <si>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</si>
  <si>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</si>
  <si>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</si>
  <si>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</si>
  <si>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</si>
  <si>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</si>
  <si>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</si>
  <si>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</si>
  <si>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</si>
  <si>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</si>
  <si>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</si>
  <si>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</si>
  <si>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</si>
  <si>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</si>
  <si>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</si>
  <si>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</si>
  <si>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</si>
  <si>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</si>
  <si>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</si>
  <si>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</si>
  <si>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</si>
  <si>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</si>
  <si>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</si>
  <si>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</si>
  <si>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</si>
  <si>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</si>
  <si>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</si>
  <si>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</si>
  <si>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</si>
  <si>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</si>
  <si>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</si>
  <si>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</si>
  <si>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</si>
  <si>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</si>
  <si>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</si>
  <si>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</si>
  <si>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</si>
  <si>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</si>
  <si>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</si>
  <si>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</si>
  <si>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</si>
  <si>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</si>
  <si>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</si>
  <si>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</si>
  <si>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</si>
  <si>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</si>
  <si>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</si>
  <si>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</si>
  <si>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</si>
  <si>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</si>
  <si>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</si>
  <si>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</si>
  <si>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</si>
  <si>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</si>
  <si>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</si>
  <si>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</si>
  <si>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</si>
  <si>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</si>
  <si>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</si>
  <si>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</si>
  <si>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</si>
  <si>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</si>
  <si>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</si>
  <si>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</si>
  <si>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</si>
  <si>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</si>
  <si>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</si>
  <si>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</si>
  <si>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</si>
  <si>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</si>
  <si>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</si>
  <si>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</si>
  <si>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</si>
  <si>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</si>
  <si>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</si>
  <si>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</si>
  <si>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</si>
  <si>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</si>
  <si>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</si>
  <si>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</si>
  <si>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</si>
  <si>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</si>
  <si>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</si>
  <si>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</si>
  <si>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</si>
  <si>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</si>
  <si>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</si>
  <si>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</si>
  <si>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</si>
  <si>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</si>
  <si>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</si>
  <si>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</si>
  <si>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</si>
  <si>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</si>
  <si>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</si>
  <si>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</si>
  <si>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</si>
  <si>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</si>
  <si>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</si>
  <si>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</si>
  <si>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</si>
  <si>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</si>
  <si>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</si>
  <si>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</si>
  <si>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</si>
  <si>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</si>
  <si>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</si>
  <si>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</si>
  <si>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</si>
  <si>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</si>
  <si>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</si>
  <si>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</si>
  <si>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</si>
  <si>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</si>
  <si>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</si>
  <si>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</si>
  <si>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</si>
  <si>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</si>
  <si>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</si>
  <si>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</si>
  <si>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</si>
  <si>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</si>
  <si>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</si>
  <si>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</si>
  <si>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</si>
  <si>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</si>
  <si>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</si>
  <si>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</si>
  <si>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</si>
  <si>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</si>
  <si>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</si>
  <si>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</si>
  <si>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</si>
  <si>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</si>
  <si>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</si>
  <si>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</si>
  <si>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</si>
  <si>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</si>
  <si>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</si>
  <si>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</si>
  <si>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</si>
  <si>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</si>
  <si>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</si>
  <si>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</si>
  <si>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</si>
  <si>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</si>
  <si>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</si>
  <si>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</si>
  <si>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</si>
  <si>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</si>
  <si>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</si>
  <si>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</si>
  <si>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</si>
  <si>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</si>
  <si>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</si>
  <si>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</si>
  <si>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</si>
  <si>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</si>
  <si>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</si>
  <si>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</si>
  <si>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</si>
  <si>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</si>
  <si>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</si>
  <si>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</si>
  <si>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</si>
  <si>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</si>
  <si>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</si>
  <si>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</si>
  <si>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</si>
  <si>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</si>
  <si>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</si>
  <si>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</si>
  <si>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</si>
  <si>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</si>
  <si>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</si>
  <si>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</si>
  <si>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</si>
  <si>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</si>
  <si>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</si>
  <si>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</si>
  <si>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</si>
  <si>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</si>
  <si>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</si>
  <si>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</si>
  <si>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</si>
  <si>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</si>
  <si>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</si>
  <si>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</si>
  <si>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</si>
  <si>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</si>
  <si>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</si>
  <si>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</si>
  <si>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</si>
  <si>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</si>
  <si>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</si>
  <si>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</si>
  <si>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</si>
  <si>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</si>
  <si>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</si>
  <si>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</si>
  <si>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</si>
  <si>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</si>
  <si>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</si>
  <si>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</si>
  <si>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</si>
  <si>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</si>
  <si>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</si>
  <si>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</si>
  <si>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</si>
  <si>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</si>
  <si>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</si>
  <si>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</si>
  <si>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</si>
  <si>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</si>
  <si>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</si>
  <si>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</si>
  <si>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</si>
  <si>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</si>
  <si>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</si>
  <si>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</si>
  <si>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</si>
  <si>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</si>
  <si>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</si>
  <si>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</si>
  <si>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</si>
  <si>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</si>
  <si>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</si>
  <si>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</si>
  <si>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</si>
  <si>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</si>
  <si>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</si>
  <si>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</si>
  <si>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</si>
  <si>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</si>
  <si>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</si>
  <si>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</si>
  <si>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</si>
  <si>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</si>
  <si>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</si>
  <si>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</si>
  <si>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</si>
  <si>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</si>
  <si>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</si>
  <si>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</si>
  <si>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</si>
  <si>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</si>
  <si>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</si>
  <si>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</si>
  <si>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</si>
  <si>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</si>
  <si>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</si>
  <si>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</si>
  <si>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</si>
  <si>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</si>
  <si>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</si>
  <si>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</si>
  <si>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</si>
  <si>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</si>
  <si>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</si>
  <si>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</si>
  <si>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</si>
  <si>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</si>
  <si>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</si>
  <si>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</si>
  <si>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</si>
  <si>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</si>
  <si>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</si>
  <si>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</si>
  <si>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</si>
  <si>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</si>
  <si>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</si>
  <si>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</si>
  <si>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</si>
  <si>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</si>
  <si>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</si>
  <si>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</si>
  <si>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</si>
  <si>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</si>
  <si>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</si>
  <si>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</si>
  <si>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</si>
  <si>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</si>
  <si>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</si>
  <si>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</si>
  <si>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</si>
  <si>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</si>
  <si>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</si>
  <si>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</si>
  <si>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</si>
  <si>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</si>
  <si>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</si>
  <si>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</si>
  <si>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</si>
  <si>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</si>
  <si>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</si>
  <si>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</si>
  <si>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</si>
  <si>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</si>
  <si>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</si>
  <si>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</si>
  <si>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</si>
  <si>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</si>
  <si>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</si>
  <si>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</si>
  <si>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</si>
  <si>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</si>
  <si>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</si>
  <si>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</si>
  <si>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</si>
  <si>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</si>
  <si>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</si>
  <si>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</si>
  <si>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</si>
  <si>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</si>
  <si>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</si>
  <si>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</si>
  <si>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</si>
  <si>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</si>
  <si>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</si>
  <si>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</si>
  <si>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</si>
  <si>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</si>
  <si>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</si>
  <si>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</si>
  <si>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</si>
  <si>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</si>
  <si>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</si>
  <si>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</si>
  <si>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</si>
  <si>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</si>
  <si>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</si>
  <si>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</si>
  <si>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</si>
  <si>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</si>
  <si>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</si>
  <si>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</si>
  <si>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</si>
  <si>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</si>
  <si>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</si>
  <si>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</si>
  <si>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</si>
  <si>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</si>
  <si>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</si>
  <si>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</si>
  <si>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</si>
  <si>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</si>
  <si>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</si>
  <si>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</si>
  <si>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</si>
  <si>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</si>
  <si>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</si>
  <si>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</si>
  <si>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</si>
  <si>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</si>
  <si>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</si>
  <si>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</si>
  <si>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</si>
  <si>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</si>
  <si>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</si>
  <si>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</si>
  <si>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</si>
  <si>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</si>
  <si>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</si>
  <si>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</si>
  <si>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</si>
  <si>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</si>
  <si>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</si>
  <si>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</si>
  <si>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</si>
  <si>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</si>
  <si>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</si>
  <si>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</si>
  <si>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</si>
  <si>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</si>
  <si>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</si>
  <si>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</si>
  <si>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</si>
  <si>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</si>
  <si>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</si>
  <si>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</si>
  <si>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</si>
  <si>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</si>
  <si>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</si>
  <si>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</si>
  <si>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</si>
  <si>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</si>
  <si>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</si>
  <si>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</si>
  <si>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</si>
  <si>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</si>
  <si>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</si>
  <si>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</si>
  <si>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</si>
  <si>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</si>
  <si>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</si>
  <si>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</si>
  <si>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</si>
  <si>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</si>
  <si>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</si>
  <si>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</si>
  <si>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</si>
  <si>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</si>
  <si>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</si>
  <si>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</si>
  <si>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</si>
  <si>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</si>
  <si>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</si>
  <si>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</si>
  <si>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</si>
  <si>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</si>
  <si>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</si>
  <si>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</si>
  <si>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</si>
  <si>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</si>
  <si>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</si>
  <si>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</si>
  <si>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</si>
  <si>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</si>
  <si>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</si>
  <si>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</si>
  <si>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</si>
  <si>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</si>
  <si>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</si>
  <si>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</si>
  <si>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</si>
  <si>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</si>
  <si>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</si>
  <si>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</si>
  <si>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</si>
  <si>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</si>
  <si>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</si>
  <si>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</si>
  <si>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</si>
  <si>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</si>
  <si>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</si>
  <si>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</si>
  <si>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</si>
  <si>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</si>
  <si>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</si>
  <si>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</si>
  <si>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</si>
  <si>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</si>
  <si>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</si>
  <si>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</si>
  <si>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</si>
  <si>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</si>
  <si>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</si>
  <si>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</si>
  <si>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</si>
  <si>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</si>
  <si>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</si>
  <si>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</si>
  <si>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</si>
  <si>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</si>
  <si>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</si>
  <si>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</si>
  <si>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</si>
  <si>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</si>
  <si>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</si>
  <si>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</si>
  <si>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</si>
  <si>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</si>
  <si>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</si>
  <si>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</si>
  <si>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</si>
  <si>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</si>
  <si>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</si>
  <si>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</si>
  <si>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</si>
  <si>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</si>
  <si>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</si>
  <si>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</si>
  <si>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</si>
  <si>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</si>
  <si>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</si>
  <si>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</si>
  <si>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</si>
  <si>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</si>
  <si>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</si>
  <si>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</si>
  <si>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</si>
  <si>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</si>
  <si>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</si>
  <si>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</si>
  <si>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</si>
  <si>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</si>
  <si>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</si>
  <si>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</si>
  <si>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</si>
  <si>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</si>
  <si>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</si>
  <si>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</si>
  <si>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</si>
  <si>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</si>
  <si>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</si>
  <si>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</si>
  <si>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</si>
  <si>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</si>
  <si>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</si>
  <si>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</si>
  <si>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</si>
  <si>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</si>
  <si>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</si>
  <si>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</si>
  <si>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</si>
  <si>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</si>
  <si>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</si>
  <si>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</si>
  <si>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</si>
  <si>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</si>
  <si>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</si>
  <si>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</si>
  <si>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</si>
  <si>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</si>
  <si>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</si>
  <si>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</si>
  <si>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</si>
  <si>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</si>
  <si>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</si>
  <si>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</si>
  <si>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</si>
  <si>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</si>
  <si>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</si>
  <si>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</si>
  <si>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</si>
  <si>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</si>
  <si>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</si>
  <si>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</si>
  <si>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</si>
  <si>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</si>
  <si>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</si>
  <si>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</si>
  <si>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</si>
  <si>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</si>
  <si>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</si>
  <si>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</si>
  <si>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</si>
  <si>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</si>
  <si>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</si>
  <si>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</si>
  <si>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</si>
  <si>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</si>
  <si>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</si>
  <si>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</si>
  <si>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</si>
  <si>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</si>
  <si>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</si>
  <si>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</si>
  <si>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</si>
  <si>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</si>
  <si>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</si>
  <si>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</si>
  <si>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</si>
  <si>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</si>
  <si>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</si>
  <si>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</si>
  <si>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</si>
  <si>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</si>
  <si>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</si>
  <si>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</si>
  <si>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</si>
  <si>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</si>
  <si>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</si>
  <si>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</si>
  <si>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</si>
  <si>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</si>
  <si>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</si>
  <si>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</si>
  <si>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</si>
  <si>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</si>
  <si>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</si>
  <si>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</si>
  <si>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</si>
  <si>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</si>
  <si>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</si>
  <si>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</si>
  <si>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</si>
  <si>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</si>
  <si>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</si>
  <si>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</si>
  <si>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</si>
  <si>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</si>
  <si>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</si>
  <si>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</si>
  <si>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</si>
  <si>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</si>
  <si>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</si>
  <si>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</si>
  <si>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</si>
  <si>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</si>
  <si>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</si>
  <si>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</si>
  <si>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</si>
  <si>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</si>
  <si>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</si>
  <si>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</si>
  <si>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</si>
  <si>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</si>
  <si>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</si>
  <si>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</si>
  <si>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</si>
  <si>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</si>
  <si>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</si>
  <si>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</si>
  <si>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</si>
  <si>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</si>
  <si>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</si>
  <si>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</si>
  <si>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</si>
  <si>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</si>
  <si>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</si>
  <si>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</si>
  <si>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</si>
  <si>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</si>
  <si>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</si>
  <si>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</si>
  <si>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</si>
  <si>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</si>
  <si>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</si>
  <si>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</si>
  <si>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</si>
  <si>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</si>
  <si>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</si>
  <si>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</si>
  <si>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</si>
  <si>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</si>
  <si>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</si>
  <si>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</si>
  <si>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</si>
  <si>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</si>
  <si>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</si>
  <si>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</si>
  <si>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</si>
  <si>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</si>
  <si>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</si>
  <si>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</si>
  <si>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</si>
  <si>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</si>
  <si>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</si>
  <si>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</si>
  <si>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</si>
  <si>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</si>
  <si>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</si>
  <si>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</si>
  <si>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</si>
  <si>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</si>
  <si>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</si>
  <si>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</si>
  <si>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</si>
  <si>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</si>
  <si>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</si>
  <si>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</si>
  <si>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</si>
  <si>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</si>
  <si>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</si>
  <si>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</si>
  <si>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</si>
  <si>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</si>
  <si>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</si>
  <si>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</si>
  <si>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</si>
  <si>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</si>
  <si>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</si>
  <si>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</si>
  <si>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</si>
  <si>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</si>
  <si>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</si>
  <si>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</si>
  <si>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</si>
  <si>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</si>
  <si>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</si>
  <si>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</si>
  <si>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</si>
  <si>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</si>
  <si>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</si>
  <si>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</si>
  <si>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</si>
  <si>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</si>
  <si>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</si>
  <si>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</si>
  <si>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</si>
  <si>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</si>
  <si>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</si>
  <si>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</si>
  <si>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</si>
  <si>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</si>
  <si>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</si>
  <si>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</si>
  <si>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</si>
  <si>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</si>
  <si>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</si>
  <si>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</si>
  <si>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</si>
  <si>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</si>
  <si>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</si>
  <si>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</si>
  <si>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</si>
  <si>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</si>
  <si>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</si>
  <si>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</si>
  <si>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</si>
  <si>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</si>
  <si>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</si>
  <si>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</si>
  <si>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</si>
  <si>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</si>
  <si>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</si>
  <si>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</si>
  <si>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</si>
  <si>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</si>
  <si>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</si>
  <si>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</si>
  <si>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</si>
  <si>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</si>
  <si>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</si>
  <si>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</si>
  <si>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</si>
  <si>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</si>
  <si>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</si>
  <si>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</si>
  <si>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</si>
  <si>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</si>
  <si>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</si>
  <si>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</si>
  <si>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</si>
  <si>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</si>
  <si>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</si>
  <si>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</si>
  <si>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</si>
  <si>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</si>
  <si>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</si>
  <si>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</si>
  <si>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</si>
  <si>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</si>
  <si>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</si>
  <si>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</si>
  <si>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</si>
  <si>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</si>
  <si>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</si>
  <si>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</si>
  <si>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</si>
  <si>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</si>
  <si>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</si>
  <si>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</si>
  <si>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</si>
  <si>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</si>
  <si>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</si>
  <si>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</si>
  <si>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</si>
  <si>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</si>
  <si>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</si>
  <si>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</si>
  <si>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</si>
  <si>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</si>
  <si>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</si>
  <si>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</si>
  <si>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</si>
  <si>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</si>
  <si>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</si>
  <si>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</si>
  <si>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</si>
  <si>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</si>
  <si>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</si>
  <si>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</si>
  <si>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</si>
  <si>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</si>
  <si>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</si>
  <si>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</si>
  <si>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</si>
  <si>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</si>
  <si>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</si>
  <si>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</si>
  <si>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</si>
  <si>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</si>
  <si>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</si>
  <si>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</si>
  <si>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</si>
  <si>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</si>
  <si>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</si>
  <si>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</si>
  <si>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</si>
  <si>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</si>
  <si>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</si>
  <si>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</si>
  <si>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</si>
  <si>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</si>
  <si>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</si>
  <si>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</si>
  <si>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</si>
  <si>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</si>
  <si>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</si>
  <si>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</si>
  <si>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</si>
  <si>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</si>
  <si>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</si>
  <si>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</si>
  <si>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</si>
  <si>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</si>
  <si>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</si>
  <si>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</si>
  <si>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</si>
  <si>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</si>
  <si>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</si>
  <si>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</si>
  <si>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</si>
  <si>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</si>
  <si>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</si>
  <si>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</si>
  <si>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</si>
  <si>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</si>
  <si>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</si>
  <si>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</si>
  <si>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</si>
  <si>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</si>
  <si>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</si>
  <si>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</si>
  <si>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</si>
  <si>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</si>
  <si>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</si>
  <si>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</si>
  <si>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</si>
  <si>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</si>
  <si>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</si>
  <si>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</si>
  <si>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</si>
  <si>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</si>
  <si>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</si>
  <si>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</si>
  <si>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</si>
  <si>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</si>
  <si>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</si>
  <si>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</si>
  <si>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</si>
  <si>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</si>
  <si>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</si>
  <si>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</si>
  <si>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</si>
  <si>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</si>
  <si>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</si>
  <si>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</si>
  <si>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</si>
  <si>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</si>
  <si>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</si>
  <si>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</si>
  <si>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</si>
  <si>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</si>
  <si>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</si>
  <si>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</si>
  <si>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</si>
  <si>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</si>
  <si>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</si>
  <si>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</si>
  <si>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</si>
  <si>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</si>
  <si>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</si>
  <si>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</si>
  <si>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</si>
  <si>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</si>
  <si>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</si>
  <si>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</si>
  <si>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</si>
  <si>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</si>
  <si>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</si>
  <si>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</si>
  <si>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</si>
  <si>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</si>
  <si>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</si>
  <si>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</si>
  <si>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</si>
  <si>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</si>
  <si>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</si>
  <si>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</si>
  <si>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</si>
  <si>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</si>
  <si>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</si>
  <si>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</si>
  <si>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</si>
  <si>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</si>
  <si>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</si>
  <si>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</si>
  <si>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</si>
  <si>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</si>
  <si>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</si>
  <si>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</si>
  <si>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</si>
  <si>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</si>
  <si>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</si>
  <si>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</si>
  <si>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</si>
  <si>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</si>
  <si>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</si>
  <si>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</si>
  <si>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</si>
  <si>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</si>
  <si>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</si>
  <si>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</si>
  <si>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</si>
  <si>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</si>
  <si>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</si>
  <si>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</si>
  <si>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</si>
  <si>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</si>
  <si>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</si>
  <si>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</si>
  <si>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</si>
  <si>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</si>
  <si>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</si>
  <si>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</si>
  <si>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</si>
  <si>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</si>
  <si>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</si>
  <si>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</si>
  <si>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</si>
  <si>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</si>
  <si>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</si>
  <si>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</si>
  <si>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</si>
  <si>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</si>
  <si>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</si>
  <si>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</si>
  <si>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</si>
  <si>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</si>
  <si>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</si>
  <si>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</si>
  <si>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</si>
  <si>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</si>
  <si>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</si>
  <si>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</si>
  <si>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</si>
  <si>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</si>
  <si>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</si>
  <si>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</si>
  <si>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</si>
  <si>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</si>
  <si>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</si>
  <si>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</si>
  <si>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</si>
  <si>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</si>
  <si>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</si>
  <si>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</si>
  <si>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</si>
  <si>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</si>
  <si>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</si>
  <si>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</si>
  <si>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</si>
  <si>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</si>
  <si>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</si>
  <si>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</si>
  <si>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</si>
  <si>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</si>
  <si>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</si>
  <si>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</si>
  <si>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</si>
  <si>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</si>
  <si>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</si>
  <si>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</si>
  <si>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</si>
  <si>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</si>
  <si>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</si>
  <si>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</si>
  <si>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</si>
  <si>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</si>
  <si>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</si>
  <si>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</si>
  <si>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</si>
  <si>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</si>
  <si>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</si>
  <si>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</si>
  <si>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</si>
  <si>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</si>
  <si>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</si>
  <si>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</si>
  <si>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</si>
  <si>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</si>
  <si>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</si>
  <si>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</si>
  <si>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</si>
  <si>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</si>
  <si>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</si>
  <si>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</si>
  <si>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</si>
  <si>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</si>
  <si>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</si>
  <si>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</si>
  <si>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</si>
  <si>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</si>
  <si>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</si>
  <si>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</si>
  <si>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</si>
  <si>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</si>
  <si>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</si>
  <si>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</si>
  <si>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</si>
  <si>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</si>
  <si>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</si>
  <si>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</si>
  <si>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</si>
  <si>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</si>
  <si>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</si>
  <si>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</si>
  <si>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</si>
  <si>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</si>
  <si>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</si>
  <si>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</si>
  <si>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</si>
  <si>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</si>
  <si>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</si>
  <si>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</si>
  <si>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</si>
  <si>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</si>
  <si>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</si>
  <si>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</si>
  <si>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</si>
  <si>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</si>
  <si>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</si>
  <si>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</si>
  <si>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</si>
  <si>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</si>
  <si>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</si>
  <si>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</si>
  <si>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</si>
  <si>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</si>
  <si>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</si>
  <si>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</si>
  <si>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</si>
  <si>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</si>
  <si>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</si>
  <si>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</si>
  <si>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</si>
  <si>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</si>
  <si>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</si>
  <si>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</si>
  <si>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</si>
  <si>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</si>
  <si>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</si>
  <si>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</si>
  <si>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</si>
  <si>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</si>
  <si>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</si>
  <si>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</si>
  <si>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</si>
  <si>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</si>
  <si>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</si>
  <si>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</si>
  <si>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</si>
  <si>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</si>
  <si>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</si>
  <si>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</si>
  <si>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</si>
  <si>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</si>
  <si>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</si>
  <si>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</si>
  <si>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</si>
  <si>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</si>
  <si>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</si>
  <si>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</si>
  <si>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</si>
  <si>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</si>
  <si>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</si>
  <si>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</si>
  <si>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</si>
  <si>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</si>
  <si>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</si>
  <si>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</si>
  <si>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</si>
  <si>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</si>
  <si>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</si>
  <si>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</si>
  <si>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</si>
  <si>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</si>
  <si>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</si>
  <si>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</si>
  <si>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</si>
  <si>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</si>
  <si>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</si>
  <si>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</si>
  <si>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</si>
  <si>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</si>
  <si>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</si>
  <si>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</si>
  <si>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</si>
  <si>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</si>
  <si>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</si>
  <si>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</si>
  <si>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</si>
  <si>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</si>
  <si>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</si>
  <si>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</si>
  <si>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</si>
  <si>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</si>
  <si>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</si>
  <si>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</si>
  <si>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</si>
  <si>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</si>
  <si>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</si>
  <si>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</si>
  <si>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</si>
  <si>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</si>
  <si>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</si>
  <si>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</si>
  <si>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</si>
  <si>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</si>
  <si>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</si>
  <si>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</si>
  <si>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</si>
  <si>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</si>
  <si>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</si>
  <si>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</si>
  <si>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</si>
  <si>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</si>
  <si>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</si>
  <si>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</si>
  <si>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</si>
  <si>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</si>
  <si>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</si>
  <si>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</si>
  <si>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</si>
  <si>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</si>
  <si>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</si>
  <si>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</si>
  <si>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</si>
  <si>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</si>
  <si>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</si>
  <si>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</si>
  <si>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</si>
  <si>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</si>
  <si>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</si>
  <si>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</si>
  <si>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</si>
  <si>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</si>
  <si>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</si>
  <si>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</si>
  <si>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</si>
  <si>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</si>
  <si>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</si>
  <si>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</si>
  <si>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</si>
  <si>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</si>
  <si>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</si>
  <si>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</si>
  <si>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</si>
  <si>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</si>
  <si>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</si>
  <si>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</si>
  <si>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</si>
  <si>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</si>
  <si>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</si>
  <si>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</si>
  <si>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</si>
  <si>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</si>
  <si>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</si>
  <si>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</si>
  <si>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</si>
  <si>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</si>
  <si>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</si>
  <si>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</si>
  <si>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</si>
  <si>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</si>
  <si>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</si>
  <si>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</si>
  <si>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</si>
  <si>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</si>
  <si>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</si>
  <si>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</si>
  <si>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</si>
  <si>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</si>
  <si>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</si>
  <si>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</si>
  <si>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</si>
  <si>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</si>
  <si>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</si>
  <si>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</si>
  <si>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</si>
  <si>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</si>
  <si>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</si>
  <si>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</si>
  <si>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</si>
  <si>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</si>
  <si>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</si>
  <si>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</si>
  <si>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</si>
  <si>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</si>
  <si>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</si>
  <si>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</si>
  <si>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</si>
  <si>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</si>
  <si>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</si>
  <si>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</si>
  <si>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</si>
  <si>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</si>
  <si>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</si>
  <si>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</si>
  <si>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</si>
  <si>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</si>
  <si>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</si>
  <si>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</si>
  <si>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</si>
  <si>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</si>
  <si>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</si>
  <si>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</si>
  <si>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</si>
  <si>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</si>
  <si>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</si>
  <si>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</si>
  <si>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</si>
  <si>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</si>
  <si>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</si>
  <si>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</si>
  <si>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</si>
  <si>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</si>
  <si>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</si>
  <si>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</si>
  <si>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</si>
  <si>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</si>
  <si>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</si>
  <si>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</si>
  <si>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</si>
  <si>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</si>
  <si>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</si>
  <si>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</si>
  <si>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</si>
  <si>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</si>
  <si>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</si>
  <si>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</si>
  <si>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</si>
  <si>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</si>
  <si>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</si>
  <si>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</si>
  <si>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</si>
  <si>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</si>
  <si>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</si>
  <si>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</si>
  <si>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</si>
  <si>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</si>
  <si>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</si>
  <si>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</si>
  <si>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</si>
  <si>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</si>
  <si>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</si>
  <si>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</si>
  <si>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</si>
  <si>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</si>
  <si>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</si>
  <si>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</si>
  <si>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</si>
  <si>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</si>
  <si>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</si>
  <si>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</si>
  <si>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</si>
  <si>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</si>
  <si>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</si>
  <si>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</si>
  <si>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</si>
  <si>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</si>
  <si>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</si>
  <si>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</si>
  <si>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</si>
  <si>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</si>
  <si>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</si>
  <si>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</si>
  <si>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</si>
  <si>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</si>
  <si>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</si>
  <si>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</si>
  <si>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</si>
  <si>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</si>
  <si>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</si>
  <si>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</si>
  <si>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</si>
  <si>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</si>
  <si>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</si>
  <si>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</si>
  <si>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</si>
  <si>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</si>
  <si>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</si>
  <si>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</si>
  <si>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</si>
  <si>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</si>
  <si>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</si>
  <si>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</si>
  <si>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</si>
  <si>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</si>
  <si>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</si>
  <si>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</si>
  <si>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</si>
  <si>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</si>
  <si>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</si>
  <si>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</si>
  <si>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</si>
  <si>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</si>
  <si>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</si>
  <si>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</si>
  <si>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</si>
  <si>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</si>
  <si>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</si>
  <si>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</si>
  <si>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</si>
  <si>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</si>
  <si>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</si>
  <si>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</si>
  <si>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</si>
  <si>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</si>
  <si>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</si>
  <si>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</si>
  <si>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</si>
  <si>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</si>
  <si>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</si>
  <si>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</si>
  <si>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</si>
  <si>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</si>
  <si>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</si>
  <si>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</si>
  <si>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</si>
  <si>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</si>
  <si>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</si>
  <si>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</si>
  <si>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</si>
  <si>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</si>
  <si>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</si>
  <si>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</si>
  <si>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</si>
  <si>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</si>
  <si>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</si>
  <si>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</si>
  <si>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</si>
  <si>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</si>
  <si>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</si>
  <si>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</si>
  <si>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</si>
  <si>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</si>
  <si>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</si>
  <si>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</si>
  <si>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</si>
  <si>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</si>
  <si>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</si>
  <si>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</si>
  <si>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</si>
  <si>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</si>
  <si>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</si>
  <si>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</si>
  <si>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</si>
  <si>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</si>
  <si>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</si>
  <si>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</si>
  <si>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</si>
  <si>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</si>
  <si>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</si>
  <si>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</si>
  <si>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</si>
  <si>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</si>
  <si>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</si>
  <si>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</si>
  <si>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</si>
  <si>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</si>
  <si>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</si>
  <si>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</si>
  <si>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</si>
  <si>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</si>
  <si>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</si>
  <si>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</si>
  <si>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</si>
  <si>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</si>
  <si>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</si>
  <si>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</si>
  <si>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</si>
  <si>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</si>
  <si>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</si>
  <si>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</si>
  <si>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</si>
  <si>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</si>
  <si>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</si>
  <si>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</si>
  <si>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</si>
  <si>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</si>
  <si>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</si>
  <si>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</si>
  <si>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</si>
  <si>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</si>
  <si>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</si>
  <si>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</si>
  <si>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</si>
  <si>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</si>
  <si>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</si>
  <si>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</si>
  <si>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</si>
  <si>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</si>
  <si>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</si>
  <si>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</si>
  <si>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</si>
  <si>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</si>
  <si>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</si>
  <si>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</si>
  <si>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</si>
  <si>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</si>
  <si>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</si>
  <si>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</si>
  <si>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</si>
  <si>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</si>
  <si>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</si>
  <si>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</si>
  <si>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</si>
  <si>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</si>
  <si>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</si>
  <si>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</si>
  <si>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</si>
  <si>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</si>
  <si>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</si>
  <si>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</si>
  <si>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</si>
  <si>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</si>
  <si>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</si>
  <si>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</si>
  <si>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</si>
  <si>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</si>
  <si>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</si>
  <si>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</si>
  <si>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</si>
  <si>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</si>
  <si>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</si>
  <si>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</si>
  <si>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</si>
  <si>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</si>
  <si>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</si>
  <si>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</si>
  <si>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</si>
  <si>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</si>
  <si>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</si>
  <si>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</si>
  <si>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</si>
  <si>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</si>
  <si>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</si>
  <si>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</si>
  <si>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</si>
  <si>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</si>
  <si>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</si>
  <si>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</si>
  <si>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</si>
  <si>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</si>
  <si>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</si>
  <si>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</si>
  <si>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</si>
  <si>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</si>
  <si>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</si>
  <si>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</si>
  <si>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</si>
  <si>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</si>
  <si>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</si>
  <si>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</si>
  <si>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</si>
  <si>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</si>
  <si>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</si>
  <si>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</si>
  <si>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</si>
  <si>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</si>
  <si>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</si>
  <si>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</si>
  <si>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</si>
  <si>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</si>
  <si>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</si>
  <si>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</si>
  <si>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</si>
  <si>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</si>
  <si>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</si>
  <si>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</si>
  <si>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</si>
  <si>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</si>
  <si>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</si>
  <si>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</si>
  <si>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</si>
  <si>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</si>
  <si>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</si>
  <si>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</si>
  <si>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</si>
  <si>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</si>
  <si>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</si>
  <si>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</si>
  <si>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</si>
  <si>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</si>
  <si>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</si>
  <si>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</si>
  <si>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</si>
  <si>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</si>
  <si>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</si>
  <si>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</si>
  <si>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</si>
  <si>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</si>
  <si>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</si>
  <si>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</si>
  <si>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</si>
  <si>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</si>
  <si>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</si>
  <si>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</si>
  <si>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</si>
  <si>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</si>
  <si>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</si>
  <si>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</si>
  <si>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</si>
  <si>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</si>
  <si>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</si>
  <si>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</si>
  <si>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</si>
  <si>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</si>
  <si>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</si>
  <si>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</si>
  <si>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</si>
  <si>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</si>
  <si>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</si>
  <si>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</si>
  <si>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</si>
  <si>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</si>
  <si>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</si>
  <si>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</si>
  <si>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</si>
  <si>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</si>
  <si>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</si>
  <si>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</si>
  <si>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</si>
  <si>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</si>
  <si>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</si>
  <si>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</si>
  <si>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</si>
  <si>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</si>
  <si>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</si>
  <si>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</si>
  <si>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</si>
  <si>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</si>
  <si>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</si>
  <si>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</si>
  <si>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</si>
  <si>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</si>
  <si>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</si>
  <si>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</si>
  <si>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</si>
  <si>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</si>
  <si>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</si>
  <si>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</si>
  <si>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</si>
  <si>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</si>
  <si>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</si>
  <si>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</si>
  <si>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</si>
  <si>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</si>
  <si>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</si>
  <si>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</si>
  <si>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</si>
  <si>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</si>
  <si>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</si>
  <si>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</si>
  <si>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</si>
  <si>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</si>
  <si>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</si>
  <si>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</si>
  <si>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</si>
  <si>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</si>
  <si>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</si>
  <si>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</si>
  <si>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</si>
  <si>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</si>
  <si>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</si>
  <si>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</si>
  <si>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</si>
  <si>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</si>
  <si>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</si>
  <si>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</si>
  <si>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</si>
  <si>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</si>
  <si>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</si>
  <si>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</si>
  <si>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</si>
  <si>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</si>
  <si>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</si>
  <si>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</si>
  <si>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</si>
  <si>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</si>
  <si>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</si>
  <si>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</si>
  <si>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</si>
  <si>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</si>
  <si>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</si>
  <si>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</si>
  <si>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</si>
  <si>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</si>
  <si>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</si>
  <si>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</si>
  <si>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</si>
  <si>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</si>
  <si>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</si>
  <si>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</si>
  <si>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</si>
  <si>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</si>
  <si>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</si>
  <si>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</si>
  <si>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</si>
  <si>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</si>
  <si>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</si>
  <si>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</si>
  <si>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</si>
  <si>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</si>
  <si>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</si>
  <si>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</si>
  <si>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</si>
  <si>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</si>
  <si>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</si>
  <si>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</si>
  <si>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</si>
  <si>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</si>
  <si>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</si>
  <si>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</si>
  <si>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</si>
  <si>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</si>
  <si>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</si>
  <si>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</si>
  <si>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</si>
  <si>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</si>
  <si>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</si>
  <si>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</si>
  <si>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</si>
  <si>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</si>
  <si>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</si>
  <si>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</si>
  <si>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</si>
  <si>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</si>
  <si>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</si>
  <si>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</si>
  <si>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</si>
  <si>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</si>
  <si>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</si>
  <si>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</si>
  <si>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</si>
  <si>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</si>
  <si>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</si>
  <si>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</si>
  <si>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</si>
  <si>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</si>
  <si>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</si>
  <si>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</si>
  <si>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</si>
  <si>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</si>
  <si>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</si>
  <si>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</si>
  <si>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</si>
  <si>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</si>
  <si>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</si>
  <si>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</si>
  <si>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</si>
  <si>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</si>
  <si>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</si>
  <si>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</si>
  <si>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</si>
  <si>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</si>
  <si>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</si>
  <si>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</si>
  <si>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</si>
  <si>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</si>
  <si>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</si>
  <si>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</si>
  <si>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</si>
  <si>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</si>
  <si>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</si>
  <si>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</si>
  <si>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</si>
  <si>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</si>
  <si>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</si>
  <si>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</si>
  <si>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</si>
  <si>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</si>
  <si>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</si>
  <si>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</si>
  <si>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</si>
  <si>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</si>
  <si>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</si>
  <si>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</si>
  <si>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</si>
  <si>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</si>
  <si>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</si>
  <si>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</si>
  <si>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</si>
  <si>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</si>
  <si>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</si>
  <si>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</si>
  <si>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</si>
  <si>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</si>
  <si>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</si>
  <si>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</si>
  <si>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</si>
  <si>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</si>
  <si>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</si>
  <si>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</si>
  <si>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</si>
  <si>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</si>
  <si>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</si>
  <si>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</si>
  <si>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</si>
  <si>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</si>
  <si>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</si>
  <si>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</si>
  <si>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</si>
  <si>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</si>
  <si>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</si>
  <si>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</si>
  <si>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</si>
  <si>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</si>
  <si>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</si>
  <si>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</si>
  <si>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</si>
  <si>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</si>
  <si>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</si>
  <si>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</si>
  <si>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</si>
  <si>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</si>
  <si>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</si>
  <si>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</si>
  <si>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</si>
  <si>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</si>
  <si>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</si>
  <si>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</si>
  <si>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</si>
  <si>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</si>
  <si>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</si>
  <si>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</si>
  <si>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</si>
  <si>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</si>
  <si>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</si>
  <si>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</si>
  <si>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</si>
  <si>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</si>
  <si>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</si>
  <si>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</si>
  <si>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</si>
  <si>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</si>
  <si>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</si>
  <si>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</si>
  <si>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</si>
  <si>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</si>
  <si>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</si>
  <si>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</si>
  <si>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</si>
  <si>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</si>
  <si>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</si>
  <si>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</si>
  <si>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</si>
  <si>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</si>
  <si>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</si>
  <si>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</si>
  <si>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</si>
  <si>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</si>
  <si>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</si>
  <si>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</si>
  <si>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</si>
  <si>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</si>
  <si>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</si>
  <si>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</si>
  <si>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</si>
  <si>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</si>
  <si>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</si>
  <si>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</si>
  <si>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</si>
  <si>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</si>
  <si>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</si>
  <si>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</si>
  <si>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</si>
  <si>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</si>
  <si>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</si>
  <si>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</si>
  <si>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</si>
  <si>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</si>
  <si>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</si>
  <si>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</si>
  <si>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</si>
  <si>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</si>
  <si>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</si>
  <si>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</si>
  <si>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</si>
  <si>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</si>
  <si>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</si>
  <si>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</si>
  <si>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</si>
  <si>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</si>
  <si>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</si>
  <si>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</si>
  <si>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</si>
  <si>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</si>
  <si>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</si>
  <si>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</si>
  <si>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</si>
  <si>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</si>
  <si>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</si>
  <si>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</si>
  <si>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</si>
  <si>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</si>
  <si>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</si>
  <si>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</si>
  <si>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</si>
  <si>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</si>
  <si>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</si>
  <si>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</si>
  <si>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</si>
  <si>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</si>
  <si>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</si>
  <si>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</si>
  <si>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</si>
  <si>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</si>
  <si>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</si>
  <si>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</si>
  <si>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</si>
  <si>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</si>
  <si>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</si>
  <si>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</si>
  <si>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</si>
  <si>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</si>
  <si>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</si>
  <si>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</si>
  <si>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</si>
  <si>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</si>
  <si>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</si>
  <si>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</si>
  <si>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</si>
  <si>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</si>
  <si>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</si>
  <si>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</si>
  <si>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</si>
  <si>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</si>
  <si>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</si>
  <si>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</si>
  <si>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</si>
  <si>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</si>
  <si>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</si>
  <si>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</si>
  <si>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</si>
  <si>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</si>
  <si>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</si>
  <si>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</si>
  <si>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</si>
  <si>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</si>
  <si>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</si>
  <si>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</si>
  <si>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</si>
  <si>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</si>
  <si>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</si>
  <si>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</si>
  <si>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</si>
  <si>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</si>
  <si>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</si>
  <si>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</si>
  <si>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</si>
  <si>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</si>
  <si>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</si>
  <si>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</si>
  <si>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</si>
  <si>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</si>
  <si>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</si>
  <si>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</si>
  <si>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</si>
  <si>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</si>
  <si>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</si>
  <si>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</si>
  <si>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</si>
  <si>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</si>
  <si>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</si>
  <si>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</si>
  <si>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</si>
  <si>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</si>
  <si>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</si>
  <si>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</si>
  <si>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</si>
  <si>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</si>
  <si>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</si>
  <si>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</si>
  <si>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</si>
  <si>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</si>
  <si>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</si>
  <si>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</si>
  <si>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</si>
  <si>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</si>
  <si>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</si>
  <si>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</si>
  <si>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</si>
  <si>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</si>
  <si>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</si>
  <si>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</si>
  <si>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</si>
  <si>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</si>
  <si>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</si>
  <si>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</si>
  <si>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</si>
  <si>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</si>
  <si>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</si>
  <si>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</si>
  <si>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</si>
  <si>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</si>
  <si>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</si>
  <si>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</si>
  <si>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</si>
  <si>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</si>
  <si>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</si>
  <si>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</si>
  <si>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</si>
  <si>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</si>
  <si>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</si>
  <si>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</si>
  <si>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</si>
  <si>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</si>
  <si>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</si>
  <si>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</si>
  <si>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</si>
  <si>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</si>
  <si>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</si>
  <si>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</si>
  <si>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</si>
  <si>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</si>
  <si>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</si>
  <si>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</si>
  <si>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</si>
  <si>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</si>
  <si>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</si>
  <si>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</si>
  <si>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</si>
  <si>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</si>
  <si>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</si>
  <si>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</si>
  <si>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</si>
  <si>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</si>
  <si>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</si>
  <si>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</si>
  <si>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</si>
  <si>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</si>
  <si>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</si>
  <si>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</si>
  <si>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</si>
  <si>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</si>
  <si>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</si>
  <si>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</si>
  <si>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</si>
  <si>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</si>
  <si>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</si>
  <si>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</si>
  <si>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</si>
  <si>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</si>
  <si>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</si>
  <si>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</si>
  <si>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</si>
  <si>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</si>
  <si>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</si>
  <si>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</si>
  <si>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</si>
  <si>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</si>
  <si>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</si>
  <si>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</si>
  <si>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</si>
  <si>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</si>
  <si>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</si>
  <si>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</si>
  <si>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</si>
  <si>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</si>
  <si>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</si>
  <si>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</si>
  <si>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</si>
  <si>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</si>
  <si>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</si>
  <si>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</si>
  <si>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</si>
  <si>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</si>
  <si>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</si>
  <si>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</si>
  <si>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</si>
  <si>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</si>
  <si>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</si>
  <si>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</si>
  <si>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</si>
  <si>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</si>
  <si>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</si>
  <si>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</si>
  <si>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</si>
  <si>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</si>
  <si>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</si>
  <si>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</si>
  <si>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</si>
  <si>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</si>
  <si>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</si>
  <si>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</si>
  <si>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</si>
  <si>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</si>
  <si>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</si>
  <si>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</si>
  <si>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</si>
  <si>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</si>
  <si>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</si>
  <si>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</si>
  <si>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</si>
  <si>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</si>
  <si>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</si>
  <si>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</si>
  <si>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</si>
  <si>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</si>
  <si>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</si>
  <si>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</si>
  <si>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</si>
  <si>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</si>
  <si>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</si>
  <si>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</si>
  <si>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</si>
  <si>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</si>
  <si>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</si>
  <si>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</si>
  <si>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</si>
  <si>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</si>
  <si>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</si>
  <si>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</si>
  <si>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</si>
  <si>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</si>
  <si>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</si>
  <si>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</si>
  <si>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</si>
  <si>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</si>
  <si>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</si>
  <si>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</si>
  <si>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</si>
  <si>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</si>
  <si>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</si>
  <si>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</si>
  <si>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</si>
  <si>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</si>
  <si>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</si>
  <si>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</si>
  <si>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</si>
  <si>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</si>
  <si>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</si>
  <si>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</si>
  <si>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</si>
  <si>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</si>
  <si>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</si>
  <si>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</si>
  <si>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</si>
  <si>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</si>
  <si>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</si>
  <si>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</si>
  <si>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</si>
  <si>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</si>
  <si>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</si>
  <si>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</si>
  <si>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</si>
  <si>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</si>
  <si>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</si>
  <si>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</si>
  <si>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</si>
  <si>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</si>
  <si>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</si>
  <si>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</si>
  <si>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</si>
  <si>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</si>
  <si>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</si>
  <si>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</si>
  <si>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</si>
  <si>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</si>
  <si>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</si>
  <si>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</si>
  <si>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</si>
  <si>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</si>
  <si>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</si>
  <si>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</si>
  <si>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</si>
  <si>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</si>
  <si>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</si>
  <si>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</si>
  <si>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</si>
  <si>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</si>
  <si>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</si>
  <si>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</si>
  <si>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</si>
  <si>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</si>
  <si>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</si>
  <si>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</si>
  <si>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</si>
  <si>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</si>
  <si>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</si>
  <si>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</si>
  <si>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</si>
  <si>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</si>
  <si>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</si>
  <si>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</si>
  <si>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</si>
  <si>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</si>
  <si>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</si>
  <si>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</si>
  <si>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</si>
  <si>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</si>
  <si>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</si>
  <si>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</si>
  <si>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</si>
  <si>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</si>
  <si>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</si>
  <si>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</si>
  <si>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</si>
  <si>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</si>
  <si>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</si>
  <si>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</si>
  <si>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</si>
  <si>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</si>
  <si>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</si>
  <si>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</si>
  <si>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</si>
  <si>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</si>
  <si>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</si>
  <si>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</si>
  <si>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</si>
  <si>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</si>
  <si>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</si>
  <si>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</si>
  <si>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</si>
  <si>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</si>
  <si>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</si>
  <si>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</si>
  <si>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</si>
  <si>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</si>
  <si>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</si>
  <si>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</si>
  <si>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</si>
  <si>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</si>
  <si>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</si>
  <si>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</si>
  <si>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</si>
  <si>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</si>
  <si>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</si>
  <si>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</si>
  <si>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</si>
  <si>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</si>
  <si>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</si>
  <si>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</si>
  <si>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</si>
  <si>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</si>
  <si>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</si>
  <si>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</si>
  <si>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</si>
  <si>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</si>
  <si>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</si>
  <si>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</si>
  <si>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</si>
  <si>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</si>
  <si>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</si>
  <si>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</si>
  <si>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</si>
  <si>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</si>
  <si>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</si>
  <si>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</si>
  <si>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</si>
  <si>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</si>
  <si>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</si>
  <si>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</si>
  <si>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</si>
  <si>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</si>
  <si>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</si>
  <si>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</si>
  <si>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</si>
  <si>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</si>
  <si>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</si>
  <si>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</si>
  <si>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</si>
  <si>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</si>
  <si>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</si>
  <si>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</si>
  <si>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</si>
  <si>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</si>
  <si>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</si>
  <si>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</si>
  <si>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</si>
  <si>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</si>
  <si>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</si>
  <si>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</si>
  <si>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</si>
  <si>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</si>
  <si>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</si>
  <si>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</si>
  <si>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</si>
  <si>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</si>
  <si>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</si>
  <si>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</si>
  <si>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</si>
  <si>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</si>
  <si>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</si>
  <si>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</si>
  <si>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</si>
  <si>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</si>
  <si>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</si>
  <si>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</si>
  <si>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</si>
  <si>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</si>
  <si>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</si>
  <si>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</si>
  <si>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</si>
  <si>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</si>
  <si>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</si>
  <si>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</si>
  <si>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</si>
  <si>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</si>
  <si>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</si>
  <si>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</si>
  <si>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</si>
  <si>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</si>
  <si>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</si>
  <si>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</si>
  <si>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</si>
  <si>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</si>
  <si>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</si>
  <si>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</si>
  <si>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</si>
  <si>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</si>
  <si>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</si>
  <si>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</si>
  <si>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</si>
  <si>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</si>
  <si>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</si>
  <si>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</si>
  <si>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</si>
  <si>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</si>
  <si>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</si>
  <si>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</si>
  <si>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</si>
  <si>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</si>
  <si>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</si>
  <si>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</si>
  <si>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</si>
  <si>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</si>
  <si>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</si>
  <si>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</si>
  <si>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</si>
  <si>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</si>
  <si>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</si>
  <si>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</si>
  <si>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</si>
  <si>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</si>
  <si>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</si>
  <si>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</si>
  <si>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</si>
  <si>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</si>
  <si>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</si>
  <si>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</si>
  <si>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</si>
  <si>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</si>
  <si>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</si>
  <si>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</si>
  <si>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</si>
  <si>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</si>
  <si>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</si>
  <si>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</si>
  <si>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</si>
  <si>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</si>
  <si>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</si>
  <si>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</si>
  <si>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</si>
  <si>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</si>
  <si>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</si>
  <si>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</si>
  <si>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</si>
  <si>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</si>
  <si>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</si>
  <si>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</si>
  <si>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</si>
  <si>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</si>
  <si>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</si>
  <si>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</si>
  <si>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</si>
  <si>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</si>
  <si>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</si>
  <si>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</si>
  <si>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</si>
  <si>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</si>
  <si>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</si>
  <si>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</si>
  <si>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</si>
  <si>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</si>
  <si>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</si>
  <si>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</si>
  <si>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</si>
  <si>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</si>
  <si>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</si>
  <si>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</si>
  <si>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</si>
  <si>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</si>
  <si>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</si>
  <si>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</si>
  <si>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</si>
  <si>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</si>
  <si>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</si>
  <si>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</si>
  <si>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</si>
  <si>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</si>
  <si>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</si>
  <si>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</si>
  <si>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</si>
  <si>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</si>
  <si>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</si>
  <si>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</si>
  <si>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</si>
  <si>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</si>
  <si>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</si>
  <si>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</si>
  <si>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</si>
  <si>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</si>
  <si>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</si>
  <si>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</si>
  <si>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</si>
  <si>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</si>
  <si>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</si>
  <si>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</si>
  <si>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</si>
  <si>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</si>
  <si>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</si>
  <si>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</si>
  <si>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</si>
  <si>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</si>
  <si>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</si>
  <si>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</si>
  <si>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</si>
  <si>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</si>
  <si>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</si>
  <si>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</si>
  <si>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</si>
  <si>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</si>
  <si>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</si>
  <si>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</si>
  <si>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</si>
  <si>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</si>
  <si>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</si>
  <si>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</si>
  <si>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</si>
  <si>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</si>
  <si>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</si>
  <si>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</si>
  <si>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</si>
  <si>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</si>
  <si>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</si>
  <si>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</si>
  <si>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</si>
  <si>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</si>
  <si>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</si>
  <si>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</si>
  <si>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</si>
  <si>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</si>
  <si>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</si>
  <si>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</si>
  <si>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</si>
  <si>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</si>
  <si>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</si>
  <si>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</si>
  <si>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</si>
  <si>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</si>
  <si>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</si>
  <si>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</si>
  <si>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</si>
  <si>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</si>
  <si>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</si>
  <si>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</si>
  <si>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</si>
  <si>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</si>
  <si>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</si>
  <si>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</si>
  <si>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</si>
  <si>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</si>
  <si>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</si>
  <si>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</si>
  <si>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</si>
  <si>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</si>
  <si>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</si>
  <si>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</si>
  <si>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</si>
  <si>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</si>
  <si>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</si>
  <si>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</si>
  <si>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</si>
  <si>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</si>
  <si>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</si>
  <si>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</si>
  <si>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</si>
  <si>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</si>
  <si>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</si>
  <si>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</si>
  <si>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</si>
  <si>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</si>
  <si>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</si>
  <si>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</si>
  <si>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</si>
  <si>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</si>
  <si>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</si>
  <si>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</si>
  <si>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</si>
  <si>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</si>
  <si>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</si>
  <si>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</si>
  <si>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</si>
  <si>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</si>
  <si>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</si>
  <si>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</si>
  <si>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</si>
  <si>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</si>
  <si>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</si>
  <si>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</si>
  <si>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</si>
  <si>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</si>
  <si>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</si>
  <si>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</si>
  <si>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</si>
  <si>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</si>
  <si>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</si>
  <si>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</si>
  <si>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</si>
  <si>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</si>
  <si>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</si>
  <si>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</si>
  <si>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</si>
  <si>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</si>
  <si>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</si>
  <si>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</si>
  <si>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</si>
  <si>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</si>
  <si>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</si>
  <si>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</si>
  <si>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</si>
  <si>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</si>
  <si>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</si>
  <si>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</si>
  <si>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</si>
  <si>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</si>
  <si>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</si>
  <si>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</si>
  <si>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</si>
  <si>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</si>
  <si>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</si>
  <si>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</si>
  <si>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</si>
  <si>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</si>
  <si>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</si>
  <si>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</si>
  <si>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</si>
  <si>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</si>
  <si>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</si>
  <si>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</si>
  <si>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</si>
  <si>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</si>
  <si>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</si>
  <si>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</si>
  <si>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</si>
  <si>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</si>
  <si>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</si>
  <si>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</si>
  <si>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</si>
  <si>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</si>
  <si>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</si>
  <si>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</si>
  <si>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</si>
  <si>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</si>
  <si>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</si>
  <si>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</si>
  <si>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</si>
  <si>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</si>
  <si>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</si>
  <si>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</si>
  <si>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</si>
  <si>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</si>
  <si>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</si>
  <si>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</si>
  <si>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</si>
  <si>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</si>
  <si>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</si>
  <si>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</si>
  <si>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</si>
  <si>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</si>
  <si>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</si>
  <si>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</si>
  <si>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</si>
  <si>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</si>
  <si>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</si>
  <si>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</si>
  <si>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</si>
  <si>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</si>
  <si>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</si>
  <si>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</si>
  <si>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</si>
  <si>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</si>
  <si>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</si>
  <si>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</si>
  <si>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</si>
  <si>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</si>
  <si>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</si>
  <si>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</si>
  <si>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</si>
  <si>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</si>
  <si>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</si>
  <si>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</si>
  <si>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</si>
  <si>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</si>
  <si>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</si>
  <si>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</si>
  <si>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</si>
  <si>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</si>
  <si>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</si>
  <si>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</si>
  <si>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</si>
  <si>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</si>
  <si>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</si>
  <si>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</si>
  <si>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</si>
  <si>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</si>
  <si>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</si>
  <si>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</si>
  <si>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</si>
  <si>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</si>
  <si>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</si>
  <si>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</si>
  <si>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</si>
  <si>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</si>
  <si>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</si>
  <si>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</si>
  <si>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</si>
  <si>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</si>
  <si>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</si>
  <si>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</si>
  <si>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</si>
  <si>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</si>
  <si>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</si>
  <si>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</si>
  <si>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</si>
  <si>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</si>
  <si>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</si>
  <si>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</si>
  <si>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</si>
  <si>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</si>
  <si>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</si>
  <si>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</si>
  <si>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</si>
  <si>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</si>
  <si>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</si>
  <si>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</si>
  <si>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</si>
  <si>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</si>
  <si>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</si>
  <si>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</si>
  <si>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</si>
  <si>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</si>
  <si>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</si>
  <si>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</si>
  <si>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</si>
  <si>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</si>
  <si>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</si>
  <si>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</si>
  <si>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</si>
  <si>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</si>
  <si>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</si>
  <si>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</si>
  <si>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</si>
  <si>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</si>
  <si>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</si>
  <si>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</si>
  <si>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</si>
  <si>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</si>
  <si>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</si>
  <si>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</si>
  <si>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</si>
  <si>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</si>
  <si>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</si>
  <si>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</si>
  <si>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</si>
  <si>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</si>
  <si>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</si>
  <si>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</si>
  <si>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</si>
  <si>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</si>
  <si>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</si>
  <si>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</si>
  <si>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</si>
  <si>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</si>
  <si>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</si>
  <si>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</si>
  <si>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</si>
  <si>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</si>
  <si>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</si>
  <si>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</si>
  <si>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</si>
  <si>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</si>
  <si>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</si>
  <si>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</si>
  <si>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</si>
  <si>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</si>
  <si>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</si>
  <si>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</si>
  <si>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</si>
  <si>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</si>
  <si>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</si>
  <si>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</si>
  <si>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</si>
  <si>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</si>
  <si>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</si>
  <si>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</si>
  <si>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</si>
  <si>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</si>
  <si>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</si>
  <si>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</si>
  <si>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</si>
  <si>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</si>
  <si>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</si>
  <si>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</si>
  <si>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</si>
  <si>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</si>
  <si>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</si>
  <si>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</si>
  <si>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</si>
  <si>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</si>
  <si>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</si>
  <si>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</si>
  <si>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</si>
  <si>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</si>
  <si>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</si>
  <si>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</si>
  <si>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</si>
  <si>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</si>
  <si>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</si>
  <si>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</si>
  <si>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</si>
  <si>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</si>
  <si>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</si>
  <si>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</si>
  <si>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</si>
  <si>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</si>
  <si>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</si>
  <si>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</si>
  <si>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</si>
  <si>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</si>
  <si>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</si>
  <si>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</si>
  <si>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</si>
  <si>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</si>
  <si>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</si>
  <si>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</si>
  <si>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</si>
  <si>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</si>
  <si>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</si>
  <si>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</si>
  <si>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</si>
  <si>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</si>
  <si>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</si>
  <si>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</si>
  <si>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</si>
  <si>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</si>
  <si>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</si>
  <si>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</si>
  <si>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</si>
  <si>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</si>
  <si>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</si>
  <si>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</si>
  <si>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</si>
  <si>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</si>
  <si>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</si>
  <si>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</si>
  <si>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</si>
  <si>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</si>
  <si>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</si>
  <si>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</si>
  <si>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</si>
  <si>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</si>
  <si>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</si>
  <si>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</si>
  <si>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</si>
  <si>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</si>
  <si>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</si>
  <si>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</si>
  <si>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</si>
  <si>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</si>
  <si>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</si>
  <si>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</si>
  <si>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</si>
  <si>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</si>
  <si>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</si>
  <si>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</si>
  <si>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</si>
  <si>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</si>
  <si>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</si>
  <si>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</si>
  <si>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</si>
  <si>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</si>
  <si>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</si>
  <si>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</si>
  <si>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</si>
  <si>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</si>
  <si>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</si>
  <si>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</si>
  <si>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</si>
  <si>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</si>
  <si>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</si>
  <si>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</si>
  <si>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</si>
  <si>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</si>
  <si>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</si>
  <si>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</si>
  <si>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</si>
  <si>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</si>
  <si>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</si>
  <si>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</si>
  <si>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</si>
  <si>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</si>
  <si>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</si>
  <si>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</si>
  <si>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</si>
  <si>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</si>
  <si>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</si>
  <si>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</si>
  <si>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</si>
  <si>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</si>
  <si>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</si>
  <si>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</si>
  <si>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</si>
  <si>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</si>
  <si>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</si>
  <si>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</si>
  <si>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</si>
  <si>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</si>
  <si>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</si>
  <si>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</si>
  <si>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</si>
  <si>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</si>
  <si>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</si>
  <si>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</si>
  <si>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</si>
  <si>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</si>
  <si>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</si>
  <si>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</si>
  <si>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</si>
  <si>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</si>
  <si>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</si>
  <si>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</si>
  <si>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</si>
  <si>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</si>
  <si>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</si>
  <si>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</si>
  <si>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</si>
  <si>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</si>
  <si>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</si>
  <si>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</si>
  <si>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</si>
  <si>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</si>
  <si>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</si>
  <si>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</si>
  <si>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</si>
  <si>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</si>
  <si>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</si>
  <si>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</si>
  <si>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</si>
  <si>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</si>
  <si>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</si>
  <si>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</si>
  <si>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</si>
  <si>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</si>
  <si>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</si>
  <si>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</si>
  <si>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</si>
  <si>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</si>
  <si>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</si>
  <si>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</si>
  <si>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</si>
  <si>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</si>
  <si>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</si>
  <si>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</si>
  <si>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</si>
  <si>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</si>
  <si>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</si>
  <si>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</si>
  <si>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</si>
  <si>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</si>
  <si>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</si>
  <si>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</si>
  <si>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</si>
  <si>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</si>
  <si>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</si>
  <si>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</si>
  <si>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</si>
  <si>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</si>
  <si>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</si>
  <si>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</si>
  <si>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</si>
  <si>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</si>
  <si>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</si>
  <si>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</si>
  <si>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</si>
  <si>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</si>
  <si>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</si>
  <si>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</si>
  <si>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</si>
  <si>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</si>
  <si>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</si>
  <si>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</si>
  <si>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</si>
  <si>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</si>
  <si>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</si>
  <si>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</si>
  <si>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</si>
  <si>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</si>
  <si>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</si>
  <si>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</si>
  <si>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</si>
  <si>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</si>
  <si>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</si>
  <si>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</si>
  <si>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</si>
  <si>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</si>
  <si>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</si>
  <si>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</si>
  <si>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</si>
  <si>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</si>
  <si>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</si>
  <si>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</si>
  <si>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</si>
  <si>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</si>
  <si>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</si>
  <si>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</si>
  <si>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</si>
  <si>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</si>
  <si>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</si>
  <si>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</si>
  <si>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</si>
  <si>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</si>
  <si>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</si>
  <si>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</si>
  <si>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</si>
  <si>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</si>
  <si>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</si>
  <si>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</si>
  <si>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</si>
  <si>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</si>
  <si>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</si>
  <si>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</si>
  <si>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</si>
  <si>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</si>
  <si>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</si>
  <si>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</si>
  <si>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</si>
  <si>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</si>
  <si>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</si>
  <si>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</si>
  <si>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</si>
  <si>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</si>
  <si>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</si>
  <si>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</si>
  <si>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</si>
  <si>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</si>
  <si>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</si>
  <si>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</si>
  <si>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</si>
  <si>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</si>
  <si>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</si>
  <si>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</si>
  <si>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</si>
  <si>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</si>
  <si>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</si>
  <si>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</si>
  <si>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</si>
  <si>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</si>
  <si>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</si>
  <si>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</si>
  <si>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</si>
  <si>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</si>
  <si>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</si>
  <si>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</si>
  <si>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</si>
  <si>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</si>
  <si>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</si>
  <si>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</si>
  <si>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</si>
  <si>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</si>
  <si>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</si>
  <si>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</si>
  <si>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</si>
  <si>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</si>
  <si>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</si>
  <si>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</si>
  <si>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</si>
  <si>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</si>
  <si>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</si>
  <si>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</si>
  <si>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</si>
  <si>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</si>
  <si>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</si>
  <si>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</si>
  <si>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</si>
  <si>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</si>
  <si>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</si>
  <si>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</si>
  <si>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</si>
  <si>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</si>
  <si>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</si>
  <si>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</si>
  <si>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</si>
  <si>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</si>
  <si>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</si>
  <si>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</si>
  <si>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</si>
  <si>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</si>
  <si>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</si>
  <si>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</si>
  <si>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</si>
  <si>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</si>
  <si>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</si>
  <si>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</si>
  <si>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</si>
  <si>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</si>
  <si>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</si>
  <si>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</si>
  <si>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</si>
  <si>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</si>
  <si>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</si>
  <si>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</si>
  <si>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</si>
  <si>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</si>
  <si>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</si>
  <si>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</si>
  <si>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</si>
  <si>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</si>
  <si>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</si>
  <si>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</si>
  <si>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</si>
  <si>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</si>
  <si>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</si>
  <si>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</si>
  <si>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</si>
  <si>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</si>
  <si>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</si>
  <si>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</si>
  <si>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</si>
  <si>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</si>
  <si>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</si>
  <si>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</si>
  <si>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</si>
  <si>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</si>
  <si>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</si>
  <si>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</si>
  <si>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</si>
  <si>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</si>
  <si>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</si>
  <si>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</si>
  <si>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</si>
  <si>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</si>
  <si>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</si>
  <si>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</si>
  <si>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</si>
  <si>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</si>
  <si>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</si>
  <si>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</si>
  <si>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</si>
  <si>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</si>
  <si>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</si>
  <si>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</si>
  <si>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</si>
  <si>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</si>
  <si>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</si>
  <si>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</si>
  <si>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</si>
  <si>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</si>
  <si>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</si>
  <si>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</si>
  <si>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</si>
  <si>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</si>
  <si>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</si>
  <si>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</si>
  <si>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</si>
  <si>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</si>
  <si>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</si>
  <si>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</si>
  <si>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</si>
  <si>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</si>
  <si>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</si>
  <si>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</si>
  <si>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</si>
  <si>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</si>
  <si>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</si>
  <si>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</si>
  <si>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</si>
  <si>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</si>
  <si>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</si>
  <si>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</si>
  <si>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</si>
  <si>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</si>
  <si>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</si>
  <si>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</si>
  <si>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</si>
  <si>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</si>
  <si>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</si>
  <si>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</si>
  <si>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</si>
  <si>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</si>
  <si>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</si>
  <si>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</si>
  <si>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</si>
  <si>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</si>
  <si>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</si>
  <si>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</si>
  <si>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</si>
  <si>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</si>
  <si>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</si>
  <si>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</si>
  <si>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</si>
  <si>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</si>
  <si>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</si>
  <si>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</si>
  <si>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</si>
  <si>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</si>
  <si>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</si>
  <si>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</si>
  <si>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</si>
  <si>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</si>
  <si>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</si>
  <si>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</si>
  <si>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</si>
  <si>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</si>
  <si>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</si>
  <si>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</si>
  <si>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</si>
  <si>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</si>
  <si>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</si>
  <si>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</si>
  <si>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</si>
  <si>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</si>
  <si>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</si>
  <si>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</si>
  <si>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</si>
  <si>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</si>
  <si>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</si>
  <si>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</si>
  <si>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</si>
  <si>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</si>
  <si>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</si>
  <si>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</si>
  <si>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</si>
  <si>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</si>
  <si>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</si>
  <si>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</si>
  <si>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</si>
  <si>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</si>
  <si>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</si>
  <si>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</si>
  <si>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</si>
  <si>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</si>
  <si>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</si>
  <si>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</si>
  <si>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</si>
  <si>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</si>
  <si>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</si>
  <si>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</si>
  <si>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</si>
  <si>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</si>
  <si>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</si>
  <si>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</si>
  <si>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</si>
  <si>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</si>
  <si>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</si>
  <si>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</si>
  <si>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</si>
  <si>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</si>
  <si>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</si>
  <si>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</si>
  <si>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</si>
  <si>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</si>
  <si>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</si>
  <si>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</si>
  <si>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</si>
  <si>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</si>
  <si>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</si>
  <si>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</si>
  <si>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</si>
  <si>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</si>
  <si>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</si>
  <si>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</si>
  <si>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</si>
  <si>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</si>
  <si>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</si>
  <si>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</si>
  <si>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</si>
  <si>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</si>
  <si>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</si>
  <si>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</si>
  <si>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</si>
  <si>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</si>
  <si>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</si>
  <si>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</si>
  <si>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</si>
  <si>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</si>
  <si>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</si>
  <si>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</si>
  <si>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</si>
  <si>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</si>
  <si>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</si>
  <si>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</si>
  <si>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</si>
  <si>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</si>
  <si>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</si>
  <si>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</si>
  <si>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</si>
  <si>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</si>
  <si>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</si>
  <si>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</si>
  <si>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</si>
  <si>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</si>
  <si>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</si>
  <si>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</si>
  <si>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</si>
  <si>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</si>
  <si>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</si>
  <si>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</si>
  <si>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</si>
  <si>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</si>
  <si>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</si>
  <si>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</si>
  <si>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</si>
  <si>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</si>
  <si>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</si>
  <si>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</si>
  <si>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</si>
  <si>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</si>
  <si>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</si>
  <si>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</si>
  <si>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</si>
  <si>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</si>
  <si>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</si>
  <si>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</si>
  <si>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</si>
  <si>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</si>
  <si>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</si>
  <si>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</si>
  <si>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</si>
  <si>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</si>
  <si>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</si>
  <si>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</si>
  <si>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</si>
  <si>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</si>
  <si>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</si>
  <si>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</si>
  <si>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</si>
  <si>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</si>
  <si>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</si>
  <si>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</si>
  <si>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</si>
  <si>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</si>
  <si>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</si>
  <si>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</si>
  <si>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</si>
  <si>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</si>
  <si>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</si>
  <si>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</si>
  <si>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</si>
  <si>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</si>
  <si>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</si>
  <si>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</si>
  <si>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</si>
  <si>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</si>
  <si>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</si>
  <si>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</si>
  <si>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</si>
  <si>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</si>
  <si>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</si>
  <si>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</si>
  <si>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</si>
  <si>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</si>
  <si>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</si>
  <si>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</si>
  <si>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</si>
  <si>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</si>
  <si>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</si>
  <si>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</si>
  <si>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</si>
  <si>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</si>
  <si>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</si>
  <si>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</si>
  <si>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</si>
  <si>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</si>
  <si>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</si>
  <si>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</si>
  <si>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</si>
  <si>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</si>
  <si>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</si>
  <si>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</si>
  <si>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</si>
  <si>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</si>
  <si>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</si>
  <si>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</si>
  <si>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</si>
  <si>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</si>
  <si>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</si>
  <si>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</si>
  <si>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</si>
  <si>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</si>
  <si>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</si>
  <si>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</si>
  <si>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</si>
  <si>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</si>
  <si>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</si>
  <si>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</si>
  <si>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</si>
  <si>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</si>
  <si>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</si>
  <si>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</si>
  <si>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</si>
  <si>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</si>
  <si>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</si>
  <si>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</si>
  <si>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</si>
  <si>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</si>
  <si>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</si>
  <si>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</si>
  <si>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</si>
  <si>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</si>
  <si>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</si>
  <si>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</si>
  <si>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</si>
  <si>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</si>
  <si>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</si>
  <si>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</si>
  <si>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</si>
  <si>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</si>
  <si>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</si>
  <si>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</si>
  <si>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</si>
  <si>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</si>
  <si>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</si>
  <si>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</si>
  <si>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</si>
  <si>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</si>
  <si>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</si>
  <si>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</si>
  <si>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</si>
  <si>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</si>
  <si>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</si>
  <si>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</si>
  <si>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</si>
  <si>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</si>
  <si>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</si>
  <si>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</si>
  <si>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</si>
  <si>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</si>
  <si>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</si>
  <si>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</si>
  <si>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</si>
  <si>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</si>
  <si>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</si>
  <si>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</si>
  <si>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</si>
  <si>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</si>
  <si>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</si>
  <si>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</si>
  <si>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</si>
  <si>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</si>
  <si>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</si>
  <si>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</si>
  <si>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</si>
  <si>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</si>
  <si>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</si>
  <si>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</si>
  <si>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</si>
  <si>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</si>
  <si>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</si>
  <si>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</si>
  <si>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</si>
  <si>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</si>
  <si>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</si>
  <si>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</si>
  <si>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</si>
  <si>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</si>
  <si>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</si>
  <si>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</si>
  <si>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</si>
  <si>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</si>
  <si>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</si>
  <si>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</si>
  <si>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</si>
  <si>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</si>
  <si>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</si>
  <si>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</si>
  <si>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</si>
  <si>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</si>
  <si>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</si>
  <si>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</si>
  <si>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</si>
  <si>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</si>
  <si>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</si>
  <si>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</si>
  <si>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</si>
  <si>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</si>
  <si>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</si>
  <si>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</si>
  <si>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</si>
  <si>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</si>
  <si>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</si>
  <si>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</si>
  <si>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</si>
  <si>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</si>
  <si>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</si>
  <si>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</si>
  <si>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</si>
  <si>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</si>
  <si>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</si>
  <si>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</si>
  <si>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</si>
  <si>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</si>
  <si>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</si>
  <si>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</si>
  <si>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</si>
  <si>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</si>
  <si>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</si>
  <si>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</si>
  <si>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</si>
  <si>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</si>
  <si>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</si>
  <si>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</si>
  <si>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</si>
  <si>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</si>
  <si>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</si>
  <si>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</si>
  <si>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</si>
  <si>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</si>
  <si>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</si>
  <si>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</si>
  <si>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</si>
  <si>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</si>
  <si>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</si>
  <si>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</si>
  <si>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</si>
  <si>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</si>
  <si>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</si>
  <si>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</si>
  <si>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</si>
  <si>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</si>
  <si>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</si>
  <si>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</si>
  <si>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</si>
  <si>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</si>
  <si>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</si>
  <si>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</si>
  <si>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</si>
  <si>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</si>
  <si>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</si>
  <si>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</si>
  <si>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</si>
  <si>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</si>
  <si>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</si>
  <si>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</si>
  <si>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</si>
  <si>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</si>
  <si>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</si>
  <si>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</si>
  <si>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</si>
  <si>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</si>
  <si>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</si>
  <si>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</si>
  <si>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</si>
  <si>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</si>
  <si>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</si>
  <si>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</si>
  <si>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</si>
  <si>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</si>
  <si>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</si>
  <si>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</si>
  <si>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</si>
  <si>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</si>
  <si>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</si>
  <si>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</si>
  <si>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</si>
  <si>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</si>
  <si>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</si>
  <si>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</si>
  <si>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</si>
  <si>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</si>
  <si>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</si>
  <si>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</si>
  <si>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</si>
  <si>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</si>
  <si>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</si>
  <si>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</si>
  <si>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</si>
  <si>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</si>
  <si>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</si>
  <si>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</si>
  <si>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</si>
  <si>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</si>
  <si>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</si>
  <si>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</si>
  <si>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</si>
  <si>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</si>
  <si>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</si>
  <si>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</si>
  <si>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</si>
  <si>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</si>
  <si>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</si>
  <si>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</si>
  <si>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</si>
  <si>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</si>
  <si>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</si>
  <si>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</si>
  <si>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</si>
  <si>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</si>
  <si>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</si>
  <si>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</si>
  <si>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</si>
  <si>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</si>
  <si>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</si>
  <si>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</si>
  <si>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</si>
  <si>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</si>
  <si>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</si>
  <si>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</si>
  <si>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</si>
  <si>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</si>
  <si>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</si>
  <si>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</si>
  <si>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</si>
  <si>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</si>
  <si>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</si>
  <si>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</si>
  <si>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</si>
  <si>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</si>
  <si>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</si>
  <si>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</si>
  <si>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</si>
  <si>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</si>
  <si>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</si>
  <si>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</si>
  <si>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</si>
  <si>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</si>
  <si>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</si>
  <si>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</si>
  <si>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</si>
  <si>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</si>
  <si>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</si>
  <si>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</si>
  <si>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</si>
  <si>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</si>
  <si>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</si>
  <si>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</si>
  <si>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</si>
  <si>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</si>
  <si>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</si>
  <si>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</si>
  <si>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</si>
  <si>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</si>
  <si>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</si>
  <si>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</si>
  <si>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</si>
  <si>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</si>
  <si>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</si>
  <si>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</si>
  <si>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</si>
  <si>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</si>
  <si>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</si>
  <si>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</si>
  <si>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</si>
  <si>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</si>
  <si>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</si>
  <si>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</si>
  <si>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</si>
  <si>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</si>
  <si>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</si>
  <si>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</si>
  <si>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</si>
  <si>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</si>
  <si>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</si>
  <si>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</si>
  <si>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</si>
  <si>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</si>
  <si>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</si>
  <si>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</si>
  <si>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</si>
  <si>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</si>
  <si>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</si>
  <si>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</si>
  <si>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</si>
  <si>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</si>
  <si>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</si>
  <si>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</si>
  <si>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</si>
  <si>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</si>
  <si>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</si>
  <si>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</si>
  <si>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</si>
  <si>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</si>
  <si>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</si>
  <si>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</si>
  <si>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</si>
  <si>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</si>
  <si>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</si>
  <si>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</si>
  <si>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</si>
  <si>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</si>
  <si>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</si>
  <si>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</si>
  <si>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</si>
  <si>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</si>
  <si>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</si>
  <si>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</si>
  <si>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</si>
  <si>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</si>
  <si>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</si>
  <si>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</si>
  <si>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</si>
  <si>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</si>
  <si>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</si>
  <si>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</si>
  <si>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</si>
  <si>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</si>
  <si>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</si>
  <si>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</si>
  <si>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</si>
  <si>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</si>
  <si>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</si>
  <si>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</si>
  <si>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</si>
  <si>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</si>
  <si>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</si>
  <si>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</si>
  <si>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</si>
  <si>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</si>
  <si>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</si>
  <si>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</si>
  <si>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</si>
  <si>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</si>
  <si>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</si>
  <si>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</si>
  <si>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</si>
  <si>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</si>
  <si>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</si>
  <si>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</si>
  <si>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</si>
  <si>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</si>
  <si>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</si>
  <si>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</si>
  <si>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</si>
  <si>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</si>
  <si>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</si>
  <si>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</si>
  <si>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</si>
  <si>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</si>
  <si>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</si>
  <si>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</si>
  <si>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</si>
  <si>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</si>
  <si>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</si>
  <si>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</si>
  <si>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</si>
  <si>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</si>
  <si>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</si>
  <si>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</si>
  <si>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</si>
  <si>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</si>
  <si>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</si>
  <si>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</si>
  <si>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</si>
  <si>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</si>
  <si>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</si>
  <si>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</si>
  <si>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</si>
  <si>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</si>
  <si>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</si>
  <si>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</si>
  <si>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</si>
  <si>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</si>
  <si>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</si>
  <si>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</si>
  <si>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</si>
  <si>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</si>
  <si>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</si>
  <si>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</si>
  <si>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</si>
  <si>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</si>
  <si>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</si>
  <si>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</si>
  <si>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</si>
  <si>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</si>
  <si>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</si>
  <si>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</si>
  <si>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</si>
  <si>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</si>
  <si>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</si>
  <si>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</si>
  <si>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</si>
  <si>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</si>
  <si>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</si>
  <si>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</si>
  <si>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</si>
  <si>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</si>
  <si>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</si>
  <si>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</si>
  <si>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</si>
  <si>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</si>
  <si>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</si>
  <si>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</si>
  <si>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</si>
  <si>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</si>
  <si>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</si>
  <si>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</si>
  <si>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</si>
  <si>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</si>
  <si>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</si>
  <si>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</si>
  <si>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</si>
  <si>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</si>
  <si>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</si>
  <si>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</si>
  <si>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</si>
  <si>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</si>
  <si>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</si>
  <si>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</si>
  <si>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</si>
  <si>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</si>
  <si>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</si>
  <si>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</si>
  <si>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</si>
  <si>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</si>
  <si>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</si>
  <si>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</si>
  <si>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</si>
  <si>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</si>
  <si>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</si>
  <si>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</si>
  <si>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</si>
  <si>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</si>
  <si>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</si>
  <si>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</si>
  <si>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</si>
  <si>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</si>
  <si>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</si>
  <si>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</si>
  <si>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</si>
  <si>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</si>
  <si>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</si>
  <si>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</si>
  <si>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</si>
  <si>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</si>
  <si>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</si>
  <si>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</si>
  <si>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</si>
  <si>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</si>
  <si>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</si>
  <si>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</si>
  <si>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</si>
  <si>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</si>
  <si>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</si>
  <si>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</si>
  <si>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</si>
  <si>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</si>
  <si>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</si>
  <si>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</si>
  <si>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</si>
  <si>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</si>
  <si>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</si>
  <si>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</si>
  <si>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</si>
  <si>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</si>
  <si>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</si>
  <si>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</si>
  <si>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</si>
  <si>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</si>
  <si>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</si>
  <si>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</si>
  <si>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</si>
  <si>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</si>
  <si>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</si>
  <si>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</si>
  <si>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</si>
  <si>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</si>
  <si>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</si>
  <si>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</si>
  <si>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</si>
  <si>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</si>
  <si>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</si>
  <si>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</si>
  <si>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</si>
  <si>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</si>
  <si>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</si>
  <si>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</si>
  <si>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</si>
  <si>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</si>
  <si>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</si>
  <si>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</si>
  <si>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</si>
  <si>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</si>
  <si>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</si>
  <si>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</si>
  <si>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</si>
  <si>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</si>
  <si>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</si>
  <si>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</si>
  <si>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</si>
  <si>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</si>
  <si>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</si>
  <si>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</si>
  <si>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</si>
  <si>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</si>
  <si>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</si>
  <si>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</si>
  <si>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</si>
  <si>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</si>
  <si>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</si>
  <si>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</si>
  <si>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</si>
  <si>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</si>
  <si>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</si>
  <si>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</si>
  <si>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</si>
  <si>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</si>
  <si>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</si>
  <si>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</si>
  <si>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</si>
  <si>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</si>
  <si>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</si>
  <si>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</si>
  <si>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</si>
  <si>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</si>
  <si>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</si>
  <si>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</si>
  <si>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</si>
  <si>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</si>
  <si>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</si>
  <si>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</si>
  <si>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</si>
  <si>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</si>
  <si>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</si>
  <si>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</si>
  <si>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</si>
  <si>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</si>
  <si>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</si>
  <si>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</si>
  <si>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</si>
  <si>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</si>
  <si>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</si>
  <si>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</si>
  <si>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</si>
  <si>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</si>
  <si>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</si>
  <si>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</si>
  <si>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</si>
  <si>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</si>
  <si>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</si>
  <si>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</si>
  <si>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</si>
  <si>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</si>
  <si>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</si>
  <si>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</si>
  <si>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</si>
  <si>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</si>
  <si>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</si>
  <si>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</si>
  <si>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</si>
  <si>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</si>
  <si>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</si>
  <si>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</si>
  <si>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</si>
  <si>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</si>
  <si>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</si>
  <si>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</si>
  <si>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</si>
  <si>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</si>
  <si>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</si>
  <si>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</si>
  <si>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</si>
  <si>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</si>
  <si>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</si>
  <si>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</si>
  <si>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</si>
  <si>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</si>
  <si>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</si>
  <si>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</si>
  <si>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</si>
  <si>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</si>
  <si>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</si>
  <si>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</si>
  <si>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</si>
  <si>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</si>
  <si>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</si>
  <si>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</si>
  <si>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</si>
  <si>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</si>
  <si>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</si>
  <si>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</si>
  <si>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</si>
  <si>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</si>
  <si>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</si>
  <si>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</si>
  <si>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</si>
  <si>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</si>
  <si>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</si>
  <si>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</si>
  <si>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</si>
  <si>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</si>
  <si>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</si>
  <si>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</si>
  <si>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</si>
  <si>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</si>
  <si>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</si>
  <si>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</si>
  <si>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</si>
  <si>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</si>
  <si>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</si>
  <si>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</si>
  <si>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</si>
  <si>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</si>
  <si>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</si>
  <si>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</si>
  <si>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</si>
  <si>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</si>
  <si>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</si>
  <si>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</si>
  <si>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</si>
  <si>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</si>
  <si>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</si>
  <si>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</si>
  <si>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</si>
  <si>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</si>
  <si>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</si>
  <si>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</si>
  <si>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</si>
  <si>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</si>
  <si>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</si>
  <si>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</si>
  <si>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</si>
  <si>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</si>
  <si>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</si>
  <si>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</si>
  <si>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</si>
  <si>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</si>
  <si>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</si>
  <si>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</si>
  <si>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</si>
  <si>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</si>
  <si>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</si>
  <si>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</si>
  <si>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</si>
  <si>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</si>
  <si>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</si>
  <si>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</si>
  <si>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</si>
  <si>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</si>
  <si>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</si>
  <si>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</si>
  <si>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</si>
  <si>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</si>
  <si>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</si>
  <si>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</si>
  <si>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</si>
  <si>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</si>
  <si>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</si>
  <si>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</si>
  <si>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</si>
  <si>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</si>
  <si>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</si>
  <si>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</si>
  <si>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</si>
  <si>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</si>
  <si>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</si>
  <si>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</si>
  <si>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</si>
  <si>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</si>
  <si>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</si>
  <si>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</si>
  <si>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</si>
  <si>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</si>
  <si>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</si>
  <si>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</si>
  <si>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</si>
  <si>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</si>
  <si>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</si>
  <si>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</si>
  <si>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</si>
  <si>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</si>
  <si>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</si>
  <si>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</si>
  <si>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</si>
  <si>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</si>
  <si>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</si>
  <si>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</si>
  <si>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</si>
  <si>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</si>
  <si>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</si>
  <si>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</si>
  <si>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</si>
  <si>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</si>
  <si>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</si>
  <si>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</si>
  <si>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</si>
  <si>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</si>
  <si>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</si>
  <si>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</si>
  <si>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</si>
  <si>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</si>
  <si>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</si>
  <si>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</si>
  <si>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</si>
  <si>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</si>
  <si>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</si>
  <si>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</si>
  <si>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</si>
  <si>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</si>
  <si>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</si>
  <si>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</si>
  <si>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</si>
  <si>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</si>
  <si>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</si>
  <si>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</si>
  <si>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</si>
  <si>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</si>
  <si>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</si>
  <si>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</si>
  <si>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</si>
  <si>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</si>
  <si>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</si>
  <si>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</si>
  <si>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</si>
  <si>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</si>
  <si>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</si>
  <si>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</si>
  <si>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</si>
  <si>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</si>
  <si>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</si>
  <si>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</si>
  <si>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</si>
  <si>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</si>
  <si>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</si>
  <si>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</si>
  <si>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</si>
  <si>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</si>
  <si>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</si>
  <si>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</si>
  <si>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</si>
  <si>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</si>
  <si>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</si>
  <si>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</si>
  <si>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</si>
  <si>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</si>
  <si>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</si>
  <si>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</si>
  <si>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</si>
  <si>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</si>
  <si>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</si>
  <si>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</si>
  <si>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</si>
  <si>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</si>
  <si>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</si>
  <si>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</si>
  <si>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</si>
  <si>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</si>
  <si>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</si>
  <si>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</si>
  <si>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</si>
  <si>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</si>
  <si>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</si>
  <si>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</si>
  <si>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</si>
  <si>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</si>
  <si>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</si>
  <si>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</si>
  <si>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</si>
  <si>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</si>
  <si>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</si>
  <si>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</si>
  <si>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</si>
  <si>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</si>
  <si>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</si>
  <si>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</si>
  <si>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</si>
  <si>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</si>
  <si>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</si>
  <si>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</si>
  <si>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</si>
  <si>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</si>
  <si>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</si>
  <si>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</si>
  <si>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</si>
  <si>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</si>
  <si>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</si>
  <si>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</si>
  <si>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</si>
  <si>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</si>
  <si>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</si>
  <si>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</si>
  <si>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</si>
  <si>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</si>
  <si>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</si>
  <si>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</si>
  <si>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</si>
  <si>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</si>
  <si>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</si>
  <si>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</si>
  <si>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</si>
  <si>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</si>
  <si>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</si>
  <si>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</si>
  <si>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</si>
  <si>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</si>
  <si>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</si>
  <si>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</si>
  <si>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</si>
  <si>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</si>
  <si>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</si>
  <si>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</si>
  <si>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</si>
  <si>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</si>
  <si>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</si>
  <si>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</si>
  <si>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</si>
  <si>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</si>
  <si>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</si>
  <si>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</si>
  <si>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</si>
  <si>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</si>
  <si>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</si>
  <si>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</si>
  <si>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</si>
  <si>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</si>
  <si>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</si>
  <si>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</si>
  <si>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</si>
  <si>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</si>
  <si>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</si>
  <si>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</si>
  <si>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</si>
  <si>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</si>
  <si>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</si>
  <si>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</si>
  <si>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</si>
  <si>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</si>
  <si>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</si>
  <si>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</si>
  <si>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</si>
  <si>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</si>
  <si>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</si>
  <si>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</si>
  <si>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</si>
  <si>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</si>
  <si>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</si>
  <si>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</si>
  <si>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</si>
  <si>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</si>
  <si>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</si>
  <si>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</si>
  <si>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</si>
  <si>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</si>
  <si>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</si>
  <si>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</si>
  <si>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</si>
  <si>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</si>
  <si>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</si>
  <si>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</si>
  <si>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</si>
  <si>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</si>
  <si>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</si>
  <si>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</si>
  <si>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</si>
  <si>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</si>
  <si>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</si>
  <si>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</si>
  <si>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</si>
  <si>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</si>
  <si>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</si>
  <si>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</si>
  <si>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</si>
  <si>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</si>
  <si>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</si>
  <si>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</si>
  <si>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</si>
  <si>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</si>
  <si>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</si>
  <si>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</si>
  <si>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</si>
  <si>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</si>
  <si>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</si>
  <si>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</si>
  <si>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</si>
  <si>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</si>
  <si>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</si>
  <si>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</si>
  <si>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</si>
  <si>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</si>
  <si>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</si>
  <si>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</si>
  <si>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</si>
  <si>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</si>
  <si>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</si>
  <si>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</si>
  <si>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</si>
  <si>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</si>
  <si>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</si>
  <si>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</si>
  <si>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</si>
  <si>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</si>
  <si>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</si>
  <si>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</si>
  <si>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</si>
  <si>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</si>
  <si>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</si>
  <si>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</si>
  <si>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</si>
  <si>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</si>
  <si>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</si>
  <si>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</si>
  <si>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</si>
  <si>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</si>
  <si>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</si>
  <si>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</si>
  <si>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</si>
  <si>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</si>
  <si>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</si>
  <si>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</si>
  <si>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</si>
  <si>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</si>
  <si>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</si>
  <si>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</si>
  <si>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</si>
  <si>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</si>
  <si>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</si>
  <si>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</si>
  <si>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</si>
  <si>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</si>
  <si>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</si>
  <si>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</si>
  <si>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</si>
  <si>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</si>
  <si>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</si>
  <si>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</si>
  <si>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</si>
  <si>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</si>
  <si>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</si>
  <si>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</si>
  <si>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</si>
  <si>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</si>
  <si>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</si>
  <si>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</si>
  <si>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</si>
  <si>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</si>
  <si>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</si>
  <si>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</si>
  <si>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</si>
  <si>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</si>
  <si>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</si>
  <si>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</si>
  <si>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</si>
  <si>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</si>
  <si>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</si>
  <si>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</si>
  <si>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</si>
  <si>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</si>
  <si>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</si>
  <si>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</si>
  <si>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</si>
  <si>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</si>
  <si>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</si>
  <si>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</si>
  <si>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</si>
  <si>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</si>
  <si>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</si>
  <si>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</si>
  <si>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</si>
  <si>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</si>
  <si>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</si>
  <si>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</si>
  <si>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</si>
  <si>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</si>
  <si>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</si>
  <si>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</si>
  <si>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</si>
  <si>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</si>
  <si>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</si>
  <si>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</si>
  <si>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</si>
  <si>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</si>
  <si>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</si>
  <si>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</si>
  <si>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</si>
  <si>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</si>
  <si>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</si>
  <si>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</si>
  <si>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</si>
  <si>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</si>
  <si>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</si>
  <si>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</si>
  <si>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</si>
  <si>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</si>
  <si>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</si>
  <si>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</si>
  <si>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</si>
  <si>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</si>
  <si>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</si>
  <si>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</si>
  <si>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</si>
  <si>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</si>
  <si>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</si>
  <si>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</si>
  <si>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</si>
  <si>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</si>
  <si>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</si>
  <si>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</si>
  <si>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</si>
  <si>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</si>
  <si>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</si>
  <si>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</si>
  <si>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</si>
  <si>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</si>
  <si>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</si>
  <si>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</si>
  <si>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</si>
  <si>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</si>
  <si>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</si>
  <si>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</si>
  <si>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</si>
  <si>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</si>
  <si>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</si>
  <si>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</si>
  <si>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</si>
  <si>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</si>
  <si>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</si>
  <si>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</si>
  <si>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</si>
  <si>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</si>
  <si>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</si>
  <si>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</si>
  <si>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</si>
  <si>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</si>
  <si>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</si>
  <si>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</si>
  <si>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</si>
  <si>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</si>
  <si>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</si>
  <si>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</si>
  <si>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</si>
  <si>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</si>
  <si>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</si>
  <si>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</si>
  <si>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</si>
  <si>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</si>
  <si>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</si>
  <si>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</si>
  <si>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</si>
  <si>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</si>
  <si>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</si>
  <si>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</si>
  <si>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</si>
  <si>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</si>
  <si>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</si>
  <si>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</si>
  <si>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</si>
  <si>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</si>
  <si>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</si>
  <si>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</si>
  <si>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</si>
  <si>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</si>
  <si>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</si>
  <si>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</si>
  <si>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</si>
  <si>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</si>
  <si>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</si>
  <si>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</si>
  <si>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</si>
  <si>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</si>
  <si>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</si>
  <si>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</si>
  <si>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</si>
  <si>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</si>
  <si>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</si>
  <si>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</si>
  <si>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</si>
  <si>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</si>
  <si>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</si>
  <si>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</si>
  <si>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</si>
  <si>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</si>
  <si>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</si>
  <si>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</si>
  <si>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</si>
  <si>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</si>
  <si>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</si>
  <si>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</si>
  <si>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</si>
  <si>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</si>
  <si>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</si>
  <si>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</si>
  <si>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</si>
  <si>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</si>
  <si>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</si>
  <si>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</si>
  <si>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</si>
  <si>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</si>
  <si>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</si>
  <si>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</si>
  <si>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</si>
  <si>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</si>
  <si>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</si>
  <si>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</si>
  <si>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</si>
  <si>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</si>
  <si>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</si>
  <si>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</si>
  <si>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</si>
  <si>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</si>
  <si>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</si>
  <si>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</si>
  <si>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</si>
  <si>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</si>
  <si>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</si>
  <si>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</si>
  <si>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</si>
  <si>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</si>
  <si>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</si>
  <si>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</si>
  <si>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</si>
  <si>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</si>
  <si>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</si>
  <si>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</si>
  <si>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</si>
  <si>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</si>
  <si>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</si>
  <si>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</si>
  <si>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</si>
  <si>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</si>
  <si>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</si>
  <si>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</si>
  <si>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</si>
  <si>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</si>
  <si>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</si>
  <si>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</si>
  <si>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</si>
  <si>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</si>
  <si>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</si>
  <si>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</si>
  <si>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</si>
  <si>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</si>
  <si>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</si>
  <si>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</si>
  <si>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</si>
  <si>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</si>
  <si>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</si>
  <si>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</si>
  <si>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</si>
  <si>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</si>
  <si>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</si>
  <si>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</si>
  <si>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</si>
  <si>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</si>
  <si>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</si>
  <si>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</si>
  <si>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</si>
  <si>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</si>
  <si>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</si>
  <si>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</si>
  <si>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</si>
  <si>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</si>
  <si>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</si>
  <si>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</si>
  <si>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</si>
  <si>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</si>
  <si>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</si>
  <si>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</si>
  <si>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</si>
  <si>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</si>
  <si>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</si>
  <si>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</si>
  <si>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</si>
  <si>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</si>
  <si>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</si>
  <si>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</si>
  <si>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</si>
  <si>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</si>
  <si>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</si>
  <si>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</si>
  <si>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</si>
  <si>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</si>
  <si>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</si>
  <si>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</si>
  <si>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</si>
  <si>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</si>
  <si>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</si>
  <si>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</si>
  <si>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</si>
  <si>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</si>
  <si>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</si>
  <si>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</si>
  <si>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</si>
  <si>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</si>
  <si>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</si>
  <si>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</si>
  <si>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</si>
  <si>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</si>
  <si>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</si>
  <si>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</si>
  <si>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</si>
  <si>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</si>
  <si>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</si>
  <si>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</si>
  <si>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</si>
  <si>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</si>
  <si>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</si>
  <si>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</si>
  <si>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</si>
  <si>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</si>
  <si>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</si>
  <si>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</si>
  <si>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</si>
  <si>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</si>
  <si>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</si>
  <si>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</si>
  <si>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</si>
  <si>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</si>
  <si>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</si>
  <si>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</si>
  <si>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</si>
  <si>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</si>
  <si>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</si>
  <si>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</si>
  <si>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</si>
  <si>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</si>
  <si>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</si>
  <si>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</si>
  <si>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</si>
  <si>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</si>
  <si>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</si>
  <si>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</si>
  <si>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</si>
  <si>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</si>
  <si>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</si>
  <si>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</si>
  <si>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</si>
  <si>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</si>
  <si>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</si>
  <si>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</si>
  <si>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</si>
  <si>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</si>
  <si>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</si>
  <si>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</si>
  <si>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</si>
  <si>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</si>
  <si>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</si>
  <si>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</si>
  <si>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</si>
  <si>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</si>
  <si>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</si>
  <si>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</si>
  <si>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</si>
  <si>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</si>
  <si>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</si>
  <si>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</si>
  <si>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</si>
  <si>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</si>
  <si>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</si>
  <si>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</si>
  <si>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</si>
  <si>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</si>
  <si>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</si>
  <si>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</si>
  <si>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</si>
  <si>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</si>
  <si>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</si>
  <si>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</si>
  <si>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</si>
  <si>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</si>
  <si>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</si>
  <si>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</si>
  <si>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</si>
  <si>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</si>
  <si>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</si>
  <si>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</si>
  <si>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</si>
  <si>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</si>
  <si>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</si>
  <si>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</si>
  <si>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</si>
  <si>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</si>
  <si>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</si>
  <si>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</si>
  <si>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</si>
  <si>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</si>
  <si>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</si>
  <si>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</si>
  <si>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</si>
  <si>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</si>
  <si>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</si>
  <si>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</si>
  <si>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</si>
  <si>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</si>
  <si>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</si>
  <si>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</si>
  <si>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</si>
  <si>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</si>
  <si>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</si>
  <si>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</si>
  <si>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</si>
  <si>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</si>
  <si>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</si>
  <si>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</si>
  <si>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</si>
  <si>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</si>
  <si>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</si>
  <si>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</si>
  <si>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</si>
  <si>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</si>
  <si>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</si>
  <si>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</si>
  <si>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</si>
  <si>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</si>
  <si>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</si>
  <si>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</si>
  <si>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</si>
  <si>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</si>
  <si>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</si>
  <si>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</si>
  <si>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</si>
  <si>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</si>
  <si>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</si>
  <si>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</si>
  <si>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</si>
  <si>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</si>
  <si>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</si>
  <si>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</si>
  <si>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</si>
  <si>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</si>
  <si>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</si>
  <si>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</si>
  <si>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</si>
  <si>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</si>
  <si>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</si>
  <si>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</si>
  <si>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</si>
  <si>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</si>
  <si>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</si>
  <si>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</si>
  <si>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</si>
  <si>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</si>
  <si>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</si>
  <si>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</si>
  <si>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</si>
  <si>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</si>
  <si>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</si>
  <si>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</si>
  <si>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</si>
  <si>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</si>
  <si>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</si>
  <si>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</si>
  <si>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</si>
  <si>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</si>
  <si>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</si>
  <si>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</si>
  <si>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</si>
  <si>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</si>
  <si>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</si>
  <si>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</si>
  <si>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</si>
  <si>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</si>
  <si>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</si>
  <si>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</si>
  <si>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</si>
  <si>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</si>
  <si>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</si>
  <si>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</si>
  <si>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</si>
  <si>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</si>
  <si>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</si>
  <si>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</si>
  <si>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</si>
  <si>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</si>
  <si>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</si>
  <si>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</si>
  <si>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</si>
  <si>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</si>
  <si>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</si>
  <si>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</si>
  <si>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</si>
  <si>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</si>
  <si>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</si>
  <si>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</si>
  <si>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</si>
  <si>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</si>
  <si>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</si>
  <si>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</si>
  <si>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</si>
  <si>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</si>
  <si>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</si>
  <si>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</si>
  <si>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</si>
  <si>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</si>
  <si>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</si>
  <si>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</si>
  <si>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</si>
  <si>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</si>
  <si>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</si>
  <si>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</si>
  <si>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</si>
  <si>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</si>
  <si>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</si>
  <si>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</si>
  <si>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</si>
  <si>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</si>
  <si>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</si>
  <si>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</si>
  <si>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</si>
  <si>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</si>
  <si>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</si>
  <si>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</si>
  <si>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</si>
  <si>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</si>
  <si>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</si>
  <si>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</si>
  <si>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</si>
  <si>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</si>
  <si>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</si>
  <si>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</si>
  <si>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</si>
  <si>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</si>
  <si>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</si>
  <si>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</si>
  <si>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</si>
  <si>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</si>
  <si>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</si>
  <si>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</si>
  <si>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</si>
  <si>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</si>
  <si>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</si>
  <si>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</si>
  <si>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</si>
  <si>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</si>
  <si>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</si>
  <si>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</si>
  <si>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</si>
  <si>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</si>
  <si>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</si>
  <si>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</si>
  <si>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</si>
  <si>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</si>
  <si>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</si>
  <si>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</si>
  <si>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</si>
  <si>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</si>
  <si>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</si>
  <si>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</si>
  <si>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</si>
  <si>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</si>
  <si>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</si>
  <si>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</si>
  <si>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</si>
  <si>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</si>
  <si>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</si>
  <si>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</si>
  <si>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</si>
  <si>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</si>
  <si>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</si>
  <si>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</si>
  <si>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</si>
  <si>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</si>
  <si>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</si>
  <si>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</si>
  <si>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</si>
  <si>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</si>
  <si>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</si>
  <si>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</si>
  <si>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</si>
  <si>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</si>
  <si>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</si>
  <si>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</si>
  <si>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</si>
  <si>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</si>
  <si>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</si>
  <si>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</si>
  <si>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</si>
  <si>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</si>
  <si>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</si>
  <si>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</si>
  <si>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</si>
  <si>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</si>
  <si>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</si>
  <si>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</si>
  <si>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</si>
  <si>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</si>
  <si>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</si>
  <si>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</si>
  <si>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</si>
  <si>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</si>
  <si>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</si>
  <si>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</si>
  <si>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</si>
  <si>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</si>
  <si>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</si>
  <si>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</si>
  <si>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</si>
  <si>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</si>
  <si>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</si>
  <si>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</si>
  <si>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</si>
  <si>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</si>
  <si>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</si>
  <si>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</si>
  <si>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</si>
  <si>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</si>
  <si>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</si>
  <si>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</si>
  <si>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</si>
  <si>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</si>
  <si>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</si>
  <si>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</si>
  <si>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</si>
  <si>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</si>
  <si>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</si>
  <si>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</si>
  <si>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</si>
  <si>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</si>
  <si>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</si>
  <si>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</si>
  <si>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</si>
  <si>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</si>
  <si>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</si>
  <si>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</si>
  <si>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</si>
  <si>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</si>
  <si>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</si>
  <si>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</si>
  <si>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</si>
  <si>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</si>
  <si>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</si>
  <si>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</si>
  <si>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</si>
  <si>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</si>
  <si>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</si>
  <si>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</si>
  <si>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</si>
  <si>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</si>
  <si>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</si>
  <si>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</si>
  <si>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</si>
  <si>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</si>
  <si>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</si>
  <si>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</si>
  <si>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</si>
  <si>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</si>
  <si>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</si>
  <si>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</si>
  <si>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</si>
  <si>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</si>
  <si>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</si>
  <si>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</si>
  <si>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</si>
  <si>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</si>
  <si>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</si>
  <si>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</si>
  <si>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</si>
  <si>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</si>
  <si>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</si>
  <si>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</si>
  <si>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</si>
  <si>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</si>
  <si>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</si>
  <si>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</si>
  <si>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</si>
  <si>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</si>
  <si>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</si>
  <si>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</si>
  <si>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</si>
  <si>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</si>
  <si>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</si>
  <si>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</si>
  <si>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</si>
  <si>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</si>
  <si>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</si>
  <si>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</si>
  <si>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</si>
  <si>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</si>
  <si>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</si>
  <si>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</si>
  <si>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</si>
  <si>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</si>
  <si>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</si>
  <si>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</si>
  <si>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</si>
  <si>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</si>
  <si>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</si>
  <si>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</si>
  <si>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</si>
  <si>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</si>
  <si>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</si>
  <si>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</si>
  <si>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</si>
  <si>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</si>
  <si>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</si>
  <si>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</si>
  <si>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</si>
  <si>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</si>
  <si>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</si>
  <si>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</si>
  <si>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</si>
  <si>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</si>
  <si>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</si>
  <si>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</si>
  <si>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</si>
  <si>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</si>
  <si>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</si>
  <si>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</si>
  <si>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</si>
  <si>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</si>
  <si>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</si>
  <si>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</si>
  <si>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</si>
  <si>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</si>
  <si>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</si>
  <si>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</si>
  <si>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</si>
  <si>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</si>
  <si>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</si>
  <si>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</si>
  <si>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</si>
  <si>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</si>
  <si>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</si>
  <si>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</si>
  <si>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</si>
  <si>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</si>
  <si>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</si>
  <si>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</si>
  <si>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</si>
  <si>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</si>
  <si>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</si>
  <si>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</si>
  <si>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</si>
  <si>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</si>
  <si>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</si>
  <si>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</si>
  <si>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</si>
  <si>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</si>
  <si>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</si>
  <si>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</si>
  <si>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</si>
  <si>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</si>
  <si>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</si>
  <si>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</si>
  <si>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</si>
  <si>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</si>
  <si>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</si>
  <si>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</si>
  <si>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</si>
  <si>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</si>
  <si>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</si>
  <si>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</si>
  <si>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</si>
  <si>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</si>
  <si>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</si>
  <si>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</si>
  <si>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</si>
  <si>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</si>
  <si>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</si>
  <si>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</si>
  <si>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</si>
  <si>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</si>
  <si>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</si>
  <si>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</si>
  <si>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</si>
  <si>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</si>
  <si>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</si>
  <si>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</si>
  <si>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</si>
  <si>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</si>
  <si>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</si>
  <si>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</si>
  <si>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</si>
  <si>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</si>
  <si>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</si>
  <si>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</si>
  <si>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</si>
  <si>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</si>
  <si>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</si>
  <si>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</si>
  <si>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</si>
  <si>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</si>
  <si>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</si>
  <si>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</si>
  <si>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</si>
  <si>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</si>
  <si>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</si>
  <si>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</si>
  <si>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</si>
  <si>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</si>
  <si>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</si>
  <si>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</si>
  <si>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</si>
  <si>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</si>
  <si>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</si>
  <si>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</si>
  <si>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</si>
  <si>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</si>
  <si>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</si>
  <si>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</si>
  <si>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</si>
  <si>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</si>
  <si>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</si>
  <si>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</si>
  <si>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</si>
  <si>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</si>
  <si>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</si>
  <si>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</si>
  <si>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</si>
  <si>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</si>
  <si>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</si>
  <si>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</si>
  <si>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</si>
  <si>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</si>
  <si>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</si>
  <si>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</si>
  <si>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</si>
  <si>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</si>
  <si>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</si>
  <si>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</si>
  <si>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</si>
  <si>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</si>
  <si>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</si>
  <si>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</si>
  <si>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</si>
  <si>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</si>
  <si>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</si>
  <si>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</si>
  <si>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</si>
  <si>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</si>
  <si>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</si>
  <si>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</si>
  <si>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</si>
  <si>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</si>
  <si>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</si>
  <si>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</si>
  <si>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</si>
  <si>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</si>
  <si>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</si>
  <si>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</si>
  <si>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</si>
  <si>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</si>
  <si>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</si>
  <si>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</si>
  <si>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</si>
  <si>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</si>
  <si>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</si>
  <si>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</si>
  <si>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</si>
  <si>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</si>
  <si>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</si>
  <si>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</si>
  <si>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</si>
  <si>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</si>
  <si>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</si>
  <si>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</si>
  <si>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</si>
  <si>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</si>
  <si>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</si>
  <si>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</si>
  <si>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</si>
  <si>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</si>
  <si>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</si>
  <si>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</si>
  <si>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</si>
  <si>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</si>
  <si>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</si>
  <si>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</si>
  <si>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</si>
  <si>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</si>
  <si>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</si>
  <si>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</si>
  <si>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</si>
  <si>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</si>
  <si>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</si>
  <si>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</si>
  <si>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</si>
  <si>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</si>
  <si>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</si>
  <si>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</si>
  <si>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</si>
  <si>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</si>
  <si>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</si>
  <si>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</si>
  <si>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</si>
  <si>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</si>
  <si>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</si>
  <si>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</si>
  <si>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</si>
  <si>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</si>
  <si>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</si>
  <si>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</si>
  <si>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</si>
  <si>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</si>
  <si>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</si>
  <si>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</si>
  <si>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</si>
  <si>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</si>
  <si>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</si>
  <si>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</si>
  <si>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</si>
  <si>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</si>
  <si>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</si>
  <si>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</si>
  <si>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</si>
  <si>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</si>
  <si>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</si>
  <si>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</si>
  <si>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</si>
  <si>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</si>
  <si>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</si>
  <si>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</si>
  <si>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</si>
  <si>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</si>
  <si>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</si>
  <si>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</si>
  <si>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</si>
  <si>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</si>
  <si>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</si>
  <si>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</si>
  <si>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</si>
  <si>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</si>
  <si>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</si>
  <si>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</si>
  <si>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</si>
  <si>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</si>
  <si>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</si>
  <si>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</si>
  <si>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</si>
  <si>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</si>
  <si>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</si>
  <si>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</si>
  <si>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</si>
  <si>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</si>
  <si>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</si>
  <si>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</si>
  <si>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</si>
  <si>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</si>
  <si>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</si>
  <si>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</si>
  <si>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</si>
  <si>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</si>
  <si>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</si>
  <si>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</si>
  <si>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</si>
  <si>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</si>
  <si>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</si>
  <si>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</si>
  <si>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</si>
  <si>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</si>
  <si>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</si>
  <si>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</si>
  <si>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</si>
  <si>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</si>
  <si>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</si>
  <si>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</si>
  <si>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</si>
  <si>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</si>
  <si>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</si>
  <si>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</si>
  <si>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</si>
  <si>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</si>
  <si>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</si>
  <si>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</si>
  <si>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</si>
  <si>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</si>
  <si>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</si>
  <si>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</si>
  <si>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</si>
  <si>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</si>
  <si>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</si>
  <si>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</si>
  <si>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</si>
  <si>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</si>
  <si>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</si>
  <si>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</si>
  <si>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</si>
  <si>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</si>
  <si>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</si>
  <si>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</si>
  <si>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</si>
  <si>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</si>
  <si>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</si>
  <si>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</si>
  <si>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</si>
  <si>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</si>
  <si>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</si>
  <si>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</si>
  <si>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</si>
  <si>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</si>
  <si>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</si>
  <si>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</si>
  <si>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</si>
  <si>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</si>
  <si>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</si>
  <si>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</si>
  <si>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</si>
  <si>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</si>
  <si>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</si>
  <si>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</si>
  <si>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</si>
  <si>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</si>
  <si>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</si>
  <si>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</si>
  <si>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</si>
  <si>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</si>
  <si>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</si>
  <si>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</si>
  <si>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</si>
  <si>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</si>
  <si>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</si>
  <si>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</si>
  <si>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</si>
  <si>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</si>
  <si>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</si>
  <si>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</si>
  <si>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</si>
  <si>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</si>
  <si>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</si>
  <si>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</si>
  <si>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</si>
  <si>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</si>
  <si>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</si>
  <si>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</si>
  <si>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</si>
  <si>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</si>
  <si>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</si>
  <si>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</si>
  <si>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</si>
  <si>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</si>
  <si>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</si>
  <si>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</si>
  <si>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</si>
  <si>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</si>
  <si>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</si>
  <si>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</si>
  <si>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</si>
  <si>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</si>
  <si>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</si>
  <si>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</si>
  <si>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</si>
  <si>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</si>
  <si>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</si>
  <si>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</si>
  <si>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</si>
  <si>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</si>
  <si>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</si>
  <si>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</si>
  <si>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</si>
  <si>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</si>
  <si>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</si>
  <si>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</si>
  <si>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</si>
  <si>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</si>
  <si>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</si>
  <si>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</si>
  <si>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</si>
  <si>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</si>
  <si>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</si>
  <si>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</si>
  <si>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</si>
  <si>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</si>
  <si>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</si>
  <si>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</si>
  <si>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</si>
  <si>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</si>
  <si>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</si>
  <si>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</si>
  <si>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</si>
  <si>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</si>
  <si>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</si>
  <si>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</si>
  <si>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</si>
  <si>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</si>
  <si>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</si>
  <si>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</si>
  <si>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</si>
  <si>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</si>
  <si>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</si>
  <si>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</si>
  <si>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</si>
  <si>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</si>
  <si>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</si>
  <si>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</si>
  <si>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</si>
  <si>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</si>
  <si>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</si>
  <si>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</si>
  <si>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</si>
  <si>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</si>
  <si>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</si>
  <si>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</si>
  <si>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</si>
  <si>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</si>
  <si>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</si>
  <si>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</si>
  <si>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</si>
  <si>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</si>
  <si>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</si>
  <si>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</si>
  <si>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</si>
  <si>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</si>
  <si>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</si>
  <si>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</si>
  <si>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</si>
  <si>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</si>
  <si>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</si>
  <si>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</si>
  <si>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</si>
  <si>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</si>
  <si>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</si>
  <si>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</si>
  <si>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</si>
  <si>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</si>
  <si>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</si>
  <si>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</si>
  <si>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</si>
  <si>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</si>
  <si>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</si>
  <si>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</si>
  <si>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</si>
  <si>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</si>
  <si>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</si>
  <si>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</si>
  <si>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</si>
  <si>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</si>
  <si>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</si>
  <si>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</si>
  <si>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</si>
  <si>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</si>
  <si>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</si>
  <si>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</si>
  <si>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</si>
  <si>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</si>
  <si>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</si>
  <si>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</si>
  <si>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</si>
  <si>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</si>
  <si>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</si>
  <si>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</si>
  <si>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</si>
  <si>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</si>
  <si>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</si>
  <si>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</si>
  <si>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</si>
  <si>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</si>
  <si>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</si>
  <si>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</si>
  <si>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</si>
  <si>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</si>
  <si>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</si>
  <si>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</si>
  <si>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</si>
  <si>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</si>
  <si>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</si>
  <si>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</si>
  <si>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</si>
  <si>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</si>
  <si>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</si>
  <si>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</si>
  <si>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</si>
  <si>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</si>
  <si>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</si>
  <si>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</si>
  <si>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</si>
  <si>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</si>
  <si>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</si>
  <si>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</si>
  <si>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</si>
  <si>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</si>
  <si>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</si>
  <si>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</si>
  <si>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</si>
  <si>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</si>
  <si>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</si>
  <si>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</si>
  <si>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</si>
  <si>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</si>
  <si>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</si>
  <si>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</si>
  <si>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</si>
  <si>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</si>
  <si>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</si>
  <si>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</si>
  <si>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</si>
  <si>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</si>
  <si>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</si>
  <si>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</si>
  <si>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</si>
  <si>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</si>
  <si>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</si>
  <si>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</si>
  <si>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</si>
  <si>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</si>
  <si>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</si>
  <si>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</si>
  <si>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</si>
  <si>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</si>
  <si>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</si>
  <si>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</si>
  <si>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</si>
  <si>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</si>
  <si>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</si>
  <si>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</si>
  <si>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</si>
  <si>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</si>
  <si>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</si>
  <si>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</si>
  <si>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</si>
  <si>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</si>
  <si>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</si>
  <si>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</si>
  <si>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</si>
  <si>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</si>
  <si>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</si>
  <si>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</si>
  <si>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</si>
  <si>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</si>
  <si>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</si>
  <si>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</si>
  <si>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</si>
  <si>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</si>
  <si>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</si>
  <si>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</si>
  <si>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</si>
  <si>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</si>
  <si>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</si>
  <si>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</si>
  <si>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</si>
  <si>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</si>
  <si>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</si>
  <si>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</si>
  <si>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</si>
  <si>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</si>
  <si>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</si>
  <si>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</si>
  <si>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</si>
  <si>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</si>
  <si>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</si>
  <si>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</si>
  <si>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</si>
  <si>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</si>
  <si>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</si>
  <si>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</si>
  <si>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</si>
  <si>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</si>
  <si>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</si>
  <si>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</si>
  <si>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</si>
  <si>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</si>
  <si>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</si>
  <si>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</si>
  <si>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</si>
  <si>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</si>
  <si>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</si>
  <si>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</si>
  <si>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</si>
  <si>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</si>
  <si>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</si>
  <si>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</si>
  <si>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</si>
  <si>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</si>
  <si>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</si>
  <si>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</si>
  <si>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</si>
  <si>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</si>
  <si>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</si>
  <si>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</si>
  <si>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</si>
  <si>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</si>
  <si>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</si>
  <si>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</si>
  <si>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</si>
  <si>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</si>
  <si>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</si>
  <si>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</si>
  <si>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</si>
  <si>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</si>
  <si>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</si>
  <si>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</si>
  <si>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</si>
  <si>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</si>
  <si>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</si>
  <si>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</si>
  <si>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</si>
  <si>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</si>
  <si>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</si>
  <si>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</si>
  <si>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</si>
  <si>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</si>
  <si>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</si>
  <si>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</si>
  <si>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</si>
  <si>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</si>
  <si>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</si>
  <si>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</si>
  <si>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</si>
  <si>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</si>
  <si>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</si>
  <si>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</si>
  <si>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</si>
  <si>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</si>
  <si>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</si>
  <si>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</si>
  <si>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</si>
  <si>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</si>
  <si>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</si>
  <si>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</si>
  <si>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</si>
  <si>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</si>
  <si>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</si>
  <si>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</si>
  <si>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</si>
  <si>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</si>
  <si>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</si>
  <si>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</si>
  <si>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</si>
  <si>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</si>
  <si>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</si>
  <si>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</si>
  <si>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</si>
  <si>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</si>
  <si>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</si>
  <si>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</si>
  <si>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</si>
  <si>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</si>
  <si>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</si>
  <si>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</si>
  <si>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</si>
  <si>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</si>
  <si>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</si>
  <si>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</si>
  <si>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</si>
  <si>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</si>
  <si>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</si>
  <si>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</si>
  <si>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</si>
  <si>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</si>
  <si>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</si>
  <si>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</si>
  <si>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</si>
  <si>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</si>
  <si>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</si>
  <si>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</si>
  <si>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</si>
  <si>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</si>
  <si>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</si>
  <si>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</si>
  <si>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</si>
  <si>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</si>
  <si>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</si>
  <si>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</si>
  <si>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</si>
  <si>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</si>
  <si>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</si>
  <si>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</si>
  <si>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</si>
  <si>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</si>
  <si>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</si>
  <si>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</si>
  <si>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</si>
  <si>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</si>
  <si>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</si>
  <si>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</si>
  <si>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</si>
  <si>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</si>
  <si>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</si>
  <si>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</si>
  <si>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</si>
  <si>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</si>
  <si>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</si>
  <si>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</si>
  <si>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</si>
  <si>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</si>
  <si>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</si>
  <si>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</si>
  <si>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</si>
  <si>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</si>
  <si>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</si>
  <si>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</si>
  <si>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</si>
  <si>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</si>
  <si>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</si>
  <si>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</si>
  <si>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</si>
  <si>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</si>
  <si>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</si>
  <si>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</si>
  <si>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</si>
  <si>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</si>
  <si>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</si>
  <si>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</si>
  <si>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</si>
  <si>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</si>
  <si>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</si>
  <si>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</si>
  <si>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</si>
  <si>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</si>
  <si>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</si>
  <si>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</si>
  <si>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</si>
  <si>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</si>
  <si>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</si>
  <si>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</si>
  <si>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</si>
  <si>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</si>
  <si>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</si>
  <si>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</si>
  <si>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</si>
  <si>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</si>
  <si>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</si>
  <si>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</si>
  <si>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</si>
  <si>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</si>
  <si>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</si>
  <si>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</si>
  <si>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</si>
  <si>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</si>
  <si>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</si>
  <si>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</si>
  <si>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</si>
  <si>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</si>
  <si>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</si>
  <si>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</si>
  <si>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</si>
  <si>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</si>
  <si>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</si>
  <si>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</si>
  <si>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</si>
  <si>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</si>
  <si>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</si>
  <si>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</si>
  <si>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</si>
  <si>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</si>
  <si>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</si>
  <si>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</si>
  <si>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</si>
  <si>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</si>
  <si>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</si>
  <si>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</si>
  <si>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</si>
  <si>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</si>
  <si>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</si>
  <si>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</si>
  <si>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</si>
  <si>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</si>
  <si>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</si>
  <si>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</si>
  <si>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</si>
  <si>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</si>
  <si>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</si>
  <si>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</si>
  <si>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</si>
  <si>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</si>
  <si>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</si>
  <si>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</si>
  <si>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</si>
  <si>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</si>
  <si>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</si>
  <si>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</si>
  <si>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</si>
  <si>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</si>
  <si>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</si>
  <si>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</si>
  <si>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</si>
  <si>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</si>
  <si>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</si>
  <si>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</si>
  <si>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</si>
  <si>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</si>
  <si>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</si>
  <si>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</si>
  <si>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</si>
  <si>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</si>
  <si>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</si>
  <si>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</si>
  <si>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</si>
  <si>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</si>
  <si>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</si>
  <si>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</si>
  <si>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</si>
  <si>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</si>
  <si>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</si>
  <si>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</si>
  <si>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</si>
  <si>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</si>
  <si>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</si>
  <si>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</si>
  <si>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</si>
  <si>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</si>
  <si>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</si>
  <si>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</si>
  <si>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</si>
  <si>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</si>
  <si>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</si>
  <si>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</si>
  <si>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</si>
  <si>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</si>
  <si>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</si>
  <si>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</si>
  <si>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</si>
  <si>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</si>
  <si>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</si>
  <si>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</si>
  <si>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</si>
  <si>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</si>
  <si>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</si>
  <si>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</si>
  <si>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</si>
  <si>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</si>
  <si>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</si>
  <si>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</si>
  <si>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</si>
  <si>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</si>
  <si>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</si>
  <si>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</si>
  <si>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</si>
  <si>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</si>
  <si>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</si>
  <si>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</si>
  <si>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</si>
  <si>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</si>
  <si>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</si>
  <si>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</si>
  <si>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</si>
  <si>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</si>
  <si>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</si>
  <si>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</si>
  <si>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</si>
  <si>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</si>
  <si>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</si>
  <si>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</si>
  <si>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</si>
  <si>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</si>
  <si>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</si>
  <si>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</si>
  <si>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</si>
  <si>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</si>
  <si>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</si>
  <si>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</si>
  <si>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</si>
  <si>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</si>
  <si>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</si>
  <si>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</si>
  <si>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</si>
  <si>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</si>
  <si>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</si>
  <si>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</si>
  <si>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</si>
  <si>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</si>
  <si>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</si>
  <si>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</si>
  <si>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</si>
  <si>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</si>
  <si>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</si>
  <si>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</si>
  <si>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</si>
  <si>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</si>
  <si>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</si>
  <si>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</si>
  <si>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</si>
  <si>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</si>
  <si>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</si>
  <si>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</si>
  <si>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</si>
  <si>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</si>
  <si>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</si>
  <si>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</si>
  <si>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</si>
  <si>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</si>
  <si>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</si>
  <si>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</si>
  <si>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</si>
  <si>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</si>
  <si>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</si>
  <si>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</si>
  <si>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</si>
  <si>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</si>
  <si>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</si>
  <si>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</si>
  <si>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</si>
  <si>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</si>
  <si>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</si>
  <si>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</si>
  <si>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</si>
  <si>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</si>
  <si>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</si>
  <si>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</si>
  <si>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</si>
  <si>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</si>
  <si>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</si>
  <si>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</si>
  <si>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</si>
  <si>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</si>
  <si>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</si>
  <si>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</si>
  <si>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</si>
  <si>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</si>
  <si>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</si>
  <si>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</si>
  <si>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</si>
  <si>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</si>
  <si>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</si>
  <si>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</si>
  <si>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</si>
  <si>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</si>
  <si>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</si>
  <si>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</si>
  <si>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</si>
  <si>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</si>
  <si>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</si>
  <si>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</si>
  <si>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</si>
  <si>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</si>
  <si>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</si>
  <si>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</si>
  <si>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</si>
  <si>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</si>
  <si>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</si>
  <si>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</si>
  <si>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</si>
  <si>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</si>
  <si>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</si>
  <si>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</si>
  <si>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</si>
  <si>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</si>
  <si>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</si>
  <si>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</si>
  <si>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</si>
  <si>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</si>
  <si>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</si>
  <si>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</si>
  <si>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</si>
  <si>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</si>
  <si>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</si>
  <si>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</si>
  <si>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</si>
  <si>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</si>
  <si>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</si>
  <si>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</si>
  <si>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</si>
  <si>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</si>
  <si>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</si>
  <si>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</si>
  <si>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</si>
  <si>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</si>
  <si>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</si>
  <si>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</si>
  <si>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</si>
  <si>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</si>
  <si>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</si>
  <si>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</si>
  <si>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</si>
  <si>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</si>
  <si>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</si>
  <si>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</si>
  <si>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</si>
  <si>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</si>
  <si>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</si>
  <si>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</si>
  <si>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</si>
  <si>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</si>
  <si>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</si>
  <si>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</si>
  <si>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</si>
  <si>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</si>
  <si>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</si>
  <si>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</si>
  <si>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</si>
  <si>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</si>
  <si>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</si>
  <si>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</si>
  <si>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</si>
  <si>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</si>
  <si>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</si>
  <si>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</si>
  <si>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</si>
  <si>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</si>
  <si>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</si>
  <si>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</si>
  <si>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</si>
  <si>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</si>
  <si>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</si>
  <si>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</si>
  <si>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</si>
  <si>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</si>
  <si>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</si>
  <si>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</si>
  <si>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</si>
  <si>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</si>
  <si>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</si>
  <si>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</si>
  <si>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</si>
  <si>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</si>
  <si>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</si>
  <si>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</si>
  <si>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</si>
  <si>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</si>
  <si>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</si>
  <si>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</si>
  <si>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</si>
  <si>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</si>
  <si>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</si>
  <si>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</si>
  <si>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</si>
  <si>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</si>
  <si>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</si>
  <si>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</si>
  <si>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</si>
  <si>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</si>
  <si>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</si>
  <si>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</si>
  <si>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</si>
  <si>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</si>
  <si>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</si>
  <si>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</si>
  <si>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</si>
  <si>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</si>
  <si>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</si>
  <si>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</si>
  <si>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</si>
  <si>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</si>
  <si>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</si>
  <si>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</si>
  <si>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</si>
  <si>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</si>
  <si>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</si>
  <si>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</si>
  <si>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</si>
  <si>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</si>
  <si>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</si>
  <si>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</si>
  <si>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</si>
  <si>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</si>
  <si>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</si>
  <si>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</si>
  <si>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</si>
  <si>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</si>
  <si>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</si>
  <si>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</si>
  <si>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</si>
  <si>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</si>
  <si>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</si>
  <si>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</si>
  <si>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</si>
  <si>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</si>
  <si>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</si>
  <si>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</si>
  <si>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</si>
  <si>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</si>
  <si>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</si>
  <si>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</si>
  <si>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</si>
  <si>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</si>
  <si>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</si>
  <si>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</si>
  <si>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</si>
  <si>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</si>
  <si>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</si>
  <si>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</si>
  <si>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</si>
  <si>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</si>
  <si>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</si>
  <si>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</si>
  <si>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</si>
  <si>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</si>
  <si>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</si>
  <si>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</si>
  <si>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</si>
  <si>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</si>
  <si>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</si>
  <si>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</si>
  <si>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</si>
  <si>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</si>
  <si>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</si>
  <si>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</si>
  <si>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</si>
  <si>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</si>
  <si>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</si>
  <si>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</si>
  <si>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</si>
  <si>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</si>
  <si>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</si>
  <si>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</si>
  <si>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</si>
  <si>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</si>
  <si>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</si>
  <si>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</si>
  <si>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</si>
  <si>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</si>
  <si>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</si>
  <si>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</si>
  <si>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</si>
  <si>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</si>
  <si>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</si>
  <si>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</si>
  <si>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</si>
  <si>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</si>
  <si>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</si>
  <si>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</si>
  <si>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</si>
  <si>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</si>
  <si>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</si>
  <si>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</si>
  <si>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</si>
  <si>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</si>
  <si>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</si>
  <si>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</si>
  <si>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</si>
  <si>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</si>
  <si>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</si>
  <si>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</si>
  <si>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</si>
  <si>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</si>
  <si>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</si>
  <si>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</si>
  <si>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</si>
  <si>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</si>
  <si>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</si>
  <si>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</si>
  <si>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</si>
  <si>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</si>
  <si>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</si>
  <si>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</si>
  <si>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</si>
  <si>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</si>
  <si>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</si>
  <si>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</si>
  <si>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</si>
  <si>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</si>
  <si>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</si>
  <si>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</si>
  <si>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</si>
  <si>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</si>
  <si>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</si>
  <si>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</si>
  <si>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</si>
  <si>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</si>
  <si>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</si>
  <si>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</si>
  <si>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</si>
  <si>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</si>
  <si>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</si>
  <si>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</si>
  <si>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</si>
  <si>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</si>
  <si>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</si>
  <si>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</si>
  <si>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</si>
  <si>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</si>
  <si>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</si>
  <si>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</si>
  <si>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</si>
  <si>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</si>
  <si>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</si>
  <si>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</si>
  <si>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</si>
  <si>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</si>
  <si>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</si>
  <si>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</si>
  <si>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</si>
  <si>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</si>
  <si>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</si>
  <si>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</si>
  <si>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</si>
  <si>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</si>
  <si>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</si>
  <si>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</si>
  <si>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</si>
  <si>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</si>
  <si>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</si>
  <si>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</si>
  <si>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</si>
  <si>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</si>
  <si>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</si>
  <si>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</si>
  <si>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</si>
  <si>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</si>
  <si>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</si>
  <si>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</si>
  <si>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</si>
  <si>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</si>
  <si>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</si>
  <si>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</si>
  <si>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</si>
  <si>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</si>
  <si>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</si>
  <si>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</si>
  <si>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</si>
  <si>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</si>
  <si>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</si>
  <si>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</si>
  <si>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</si>
  <si>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</si>
  <si>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</si>
  <si>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</si>
  <si>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</si>
  <si>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</si>
  <si>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</si>
  <si>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</si>
  <si>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</si>
  <si>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</si>
  <si>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</si>
  <si>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</si>
  <si>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</si>
  <si>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</si>
  <si>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</si>
  <si>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</si>
  <si>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</si>
  <si>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</si>
  <si>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</si>
  <si>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</si>
  <si>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</si>
  <si>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</si>
  <si>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</si>
  <si>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</si>
  <si>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</si>
  <si>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</si>
  <si>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</si>
  <si>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</si>
  <si>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</si>
  <si>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</si>
  <si>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</si>
  <si>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</si>
  <si>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</si>
  <si>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</si>
  <si>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</si>
  <si>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</si>
  <si>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</si>
  <si>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</si>
  <si>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</si>
  <si>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</si>
  <si>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</si>
  <si>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</si>
  <si>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</si>
  <si>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</si>
  <si>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</si>
  <si>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</si>
  <si>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</si>
  <si>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</si>
  <si>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</si>
  <si>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</si>
  <si>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</si>
  <si>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</si>
  <si>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</si>
  <si>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</si>
  <si>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</si>
  <si>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</si>
  <si>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</si>
  <si>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</si>
  <si>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</si>
  <si>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</si>
  <si>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</si>
  <si>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</si>
  <si>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</si>
  <si>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</si>
  <si>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</si>
  <si>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</si>
  <si>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</si>
  <si>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</si>
  <si>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</si>
  <si>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</si>
  <si>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</si>
  <si>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</si>
  <si>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</si>
  <si>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</si>
  <si>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</si>
  <si>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</si>
  <si>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</si>
  <si>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</si>
  <si>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</si>
  <si>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</si>
  <si>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</si>
  <si>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</si>
  <si>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</si>
  <si>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</si>
  <si>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</si>
  <si>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</si>
  <si>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</si>
  <si>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</si>
  <si>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</si>
  <si>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</si>
  <si>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</si>
  <si>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</si>
  <si>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</si>
  <si>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</si>
  <si>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</si>
  <si>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</si>
  <si>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</si>
  <si>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</si>
  <si>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</si>
  <si>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</si>
  <si>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</si>
  <si>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</si>
  <si>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</si>
  <si>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</si>
  <si>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</si>
  <si>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</si>
  <si>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</si>
  <si>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</si>
  <si>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</si>
  <si>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</si>
  <si>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</si>
  <si>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</si>
  <si>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</si>
  <si>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</si>
  <si>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</si>
  <si>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</si>
  <si>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</si>
  <si>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</si>
  <si>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</si>
  <si>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</si>
  <si>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</si>
  <si>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</si>
  <si>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</si>
  <si>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</si>
  <si>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</si>
  <si>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</si>
  <si>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</si>
  <si>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</si>
  <si>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</si>
  <si>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</si>
  <si>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</si>
  <si>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</si>
  <si>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</si>
  <si>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</si>
  <si>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</si>
  <si>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</si>
  <si>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</si>
  <si>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</si>
  <si>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</si>
  <si>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</si>
  <si>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</si>
  <si>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</si>
  <si>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</si>
  <si>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</si>
  <si>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</si>
  <si>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</si>
  <si>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</si>
  <si>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</si>
  <si>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</si>
  <si>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</si>
  <si>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</si>
  <si>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</si>
  <si>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</si>
  <si>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</si>
  <si>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</si>
  <si>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</si>
  <si>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</si>
  <si>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</si>
  <si>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</si>
  <si>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</si>
  <si>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</si>
  <si>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</si>
  <si>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</si>
  <si>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</si>
  <si>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</si>
  <si>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</si>
  <si>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</si>
  <si>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</si>
  <si>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</si>
  <si>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</si>
  <si>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</si>
  <si>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</si>
  <si>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</si>
  <si>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</si>
  <si>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</si>
  <si>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</si>
  <si>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</si>
  <si>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</si>
  <si>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</si>
  <si>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</si>
  <si>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</si>
  <si>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</si>
  <si>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</si>
  <si>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</si>
  <si>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</si>
  <si>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</si>
  <si>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</si>
  <si>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</si>
  <si>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</si>
  <si>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</si>
  <si>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</si>
  <si>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</si>
  <si>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</si>
  <si>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</si>
  <si>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</si>
  <si>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</si>
  <si>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</si>
  <si>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</si>
  <si>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</si>
  <si>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</si>
  <si>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</si>
  <si>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</si>
  <si>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</si>
  <si>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</si>
  <si>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</si>
  <si>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</si>
  <si>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</si>
  <si>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</si>
  <si>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</si>
  <si>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</si>
  <si>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</si>
  <si>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</si>
  <si>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</si>
  <si>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</si>
  <si>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</si>
  <si>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</si>
  <si>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</si>
  <si>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</si>
  <si>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</si>
  <si>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</si>
  <si>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</si>
  <si>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</si>
  <si>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</si>
  <si>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</si>
  <si>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</si>
  <si>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</si>
  <si>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</si>
  <si>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</si>
  <si>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</si>
  <si>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</si>
  <si>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</si>
  <si>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</si>
  <si>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</si>
  <si>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</si>
  <si>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</si>
  <si>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</si>
  <si>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</si>
  <si>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</si>
  <si>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</si>
  <si>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</si>
  <si>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</si>
  <si>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</si>
  <si>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</si>
  <si>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</si>
  <si>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</si>
  <si>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</si>
  <si>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</si>
  <si>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</si>
  <si>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</si>
  <si>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</si>
  <si>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</si>
  <si>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</si>
  <si>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</si>
  <si>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</si>
  <si>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</si>
  <si>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</si>
  <si>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</si>
  <si>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</si>
  <si>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</si>
  <si>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</si>
  <si>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</si>
  <si>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</si>
  <si>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</si>
  <si>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</si>
  <si>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</si>
  <si>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</si>
  <si>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</si>
  <si>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</si>
  <si>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</si>
  <si>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</si>
  <si>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</si>
  <si>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</si>
  <si>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</si>
  <si>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</si>
  <si>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</si>
  <si>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</si>
  <si>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</si>
  <si>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</si>
  <si>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</si>
  <si>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</si>
  <si>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</si>
  <si>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</si>
  <si>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</si>
  <si>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</si>
  <si>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</si>
  <si>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</si>
  <si>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</si>
  <si>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</si>
  <si>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</si>
  <si>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</si>
  <si>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</si>
  <si>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</si>
  <si>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</si>
  <si>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</si>
  <si>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</si>
  <si>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</si>
  <si>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</si>
  <si>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</si>
  <si>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</si>
  <si>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</si>
  <si>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</si>
  <si>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</si>
  <si>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</si>
  <si>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</si>
  <si>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</si>
  <si>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</si>
  <si>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</si>
  <si>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</si>
  <si>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</si>
  <si>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</si>
  <si>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</si>
  <si>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</si>
  <si>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</si>
  <si>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</si>
  <si>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</si>
  <si>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</si>
  <si>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</si>
  <si>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</si>
  <si>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</si>
  <si>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</si>
  <si>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</si>
  <si>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</si>
  <si>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</si>
  <si>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</si>
  <si>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</si>
  <si>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</si>
  <si>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</si>
  <si>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</si>
  <si>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</si>
  <si>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</si>
  <si>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</si>
  <si>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</si>
  <si>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</si>
  <si>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</si>
  <si>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</si>
  <si>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</si>
  <si>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</si>
  <si>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</si>
  <si>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</si>
  <si>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</si>
  <si>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</si>
  <si>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</si>
  <si>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</si>
  <si>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</si>
  <si>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</si>
  <si>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</si>
  <si>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</si>
  <si>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</si>
  <si>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</si>
  <si>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</si>
  <si>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</si>
  <si>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</si>
  <si>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</si>
  <si>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</si>
  <si>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</si>
  <si>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</si>
  <si>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</si>
  <si>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</si>
  <si>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</si>
  <si>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</si>
  <si>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</si>
  <si>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</si>
  <si>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</si>
  <si>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</si>
  <si>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</si>
  <si>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</si>
  <si>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</si>
  <si>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</si>
  <si>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</si>
  <si>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</si>
  <si>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</si>
  <si>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</si>
  <si>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</si>
  <si>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</si>
  <si>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</si>
  <si>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</si>
  <si>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</si>
  <si>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</si>
  <si>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</si>
  <si>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</si>
  <si>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</si>
  <si>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</si>
  <si>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</si>
  <si>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</si>
  <si>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</si>
  <si>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</si>
  <si>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</si>
  <si>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</si>
  <si>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</si>
  <si>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</si>
  <si>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</si>
  <si>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</si>
  <si>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</si>
  <si>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</si>
  <si>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</si>
  <si>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</si>
  <si>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</si>
  <si>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</si>
  <si>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</si>
  <si>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</si>
  <si>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</si>
  <si>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</si>
  <si>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</si>
  <si>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</si>
  <si>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</si>
  <si>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</si>
  <si>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</si>
  <si>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</si>
  <si>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</si>
  <si>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</si>
  <si>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</si>
  <si>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</si>
  <si>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</si>
  <si>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</si>
  <si>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</si>
  <si>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</si>
  <si>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</si>
  <si>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</si>
  <si>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</si>
  <si>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</si>
  <si>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</si>
  <si>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</si>
  <si>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</si>
  <si>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</si>
  <si>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</si>
  <si>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</si>
  <si>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</si>
  <si>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</si>
  <si>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</si>
  <si>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</si>
  <si>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</si>
  <si>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</si>
  <si>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</si>
  <si>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</si>
  <si>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</si>
  <si>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</si>
  <si>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</si>
  <si>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</si>
  <si>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</si>
  <si>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</si>
  <si>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</si>
  <si>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</si>
  <si>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</si>
  <si>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</si>
  <si>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</si>
  <si>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</si>
  <si>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</si>
  <si>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</si>
  <si>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</si>
  <si>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</si>
  <si>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</si>
  <si>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</si>
  <si>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</si>
  <si>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</si>
  <si>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</si>
  <si>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</si>
  <si>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</si>
  <si>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</si>
  <si>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</si>
  <si>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</si>
  <si>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</si>
  <si>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</si>
  <si>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</si>
  <si>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</si>
  <si>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</si>
  <si>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</si>
  <si>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</si>
  <si>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</si>
  <si>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</si>
  <si>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</si>
  <si>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</si>
  <si>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</si>
  <si>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</si>
  <si>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</si>
  <si>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</si>
  <si>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</si>
  <si>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</si>
  <si>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</si>
  <si>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</si>
  <si>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</si>
  <si>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</si>
  <si>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</si>
  <si>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</si>
  <si>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</si>
  <si>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</si>
  <si>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</si>
  <si>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</si>
  <si>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</si>
  <si>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</si>
  <si>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</si>
  <si>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</si>
  <si>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</si>
  <si>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</si>
  <si>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</si>
  <si>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</si>
  <si>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</si>
  <si>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</si>
  <si>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</si>
  <si>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</si>
  <si>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</si>
  <si>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</si>
  <si>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</si>
  <si>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</si>
  <si>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</si>
  <si>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</si>
  <si>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</si>
  <si>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</si>
  <si>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</si>
  <si>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</si>
  <si>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</si>
  <si>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</si>
  <si>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</si>
  <si>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</si>
  <si>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</si>
  <si>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</si>
  <si>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</si>
  <si>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</si>
  <si>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</si>
  <si>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</si>
  <si>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</si>
  <si>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</si>
  <si>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</si>
  <si>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</si>
  <si>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</si>
  <si>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</si>
  <si>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</si>
  <si>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</si>
  <si>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</si>
  <si>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</si>
  <si>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</si>
  <si>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</si>
  <si>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</si>
  <si>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</si>
  <si>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</si>
  <si>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</si>
  <si>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</si>
  <si>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</si>
  <si>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</si>
  <si>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</si>
  <si>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</si>
  <si>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</si>
  <si>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</si>
  <si>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</si>
  <si>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</si>
  <si>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</si>
  <si>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</si>
  <si>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</si>
  <si>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</si>
  <si>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</si>
  <si>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</si>
  <si>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</si>
  <si>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</si>
  <si>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</si>
  <si>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</si>
  <si>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</si>
  <si>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</si>
  <si>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</si>
  <si>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</si>
  <si>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</si>
  <si>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</si>
  <si>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</si>
  <si>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</si>
  <si>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</si>
  <si>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</si>
  <si>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</si>
  <si>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</si>
  <si>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</si>
  <si>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</si>
  <si>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</si>
  <si>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</si>
  <si>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</si>
  <si>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</si>
  <si>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</si>
  <si>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</si>
  <si>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</si>
  <si>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</si>
  <si>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</si>
  <si>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</si>
  <si>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</si>
  <si>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</si>
  <si>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</si>
  <si>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</si>
  <si>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</si>
  <si>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</si>
  <si>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</si>
  <si>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</si>
  <si>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</si>
  <si>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</si>
  <si>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</si>
  <si>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</si>
  <si>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</si>
  <si>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</si>
  <si>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</si>
  <si>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</si>
  <si>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</si>
  <si>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</si>
  <si>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</si>
  <si>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</si>
  <si>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</si>
  <si>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</si>
  <si>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</si>
  <si>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</si>
  <si>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</si>
  <si>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</si>
  <si>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</si>
  <si>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</si>
  <si>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</si>
  <si>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</si>
  <si>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</si>
  <si>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</si>
  <si>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</si>
  <si>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</si>
  <si>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</si>
  <si>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</si>
  <si>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</si>
  <si>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</si>
  <si>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</si>
  <si>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</si>
  <si>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</si>
  <si>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</si>
  <si>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</si>
  <si>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</si>
  <si>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</si>
  <si>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</si>
  <si>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</si>
  <si>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</si>
  <si>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</si>
  <si>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</si>
  <si>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</si>
  <si>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</si>
  <si>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</si>
  <si>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</si>
  <si>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</si>
  <si>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</si>
  <si>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</si>
  <si>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</si>
  <si>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</si>
  <si>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</si>
  <si>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</si>
  <si>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</si>
  <si>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</si>
  <si>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</si>
  <si>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</si>
  <si>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</si>
  <si>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</si>
  <si>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</si>
  <si>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</si>
  <si>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</si>
  <si>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</si>
  <si>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</si>
  <si>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</si>
  <si>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</si>
  <si>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</si>
  <si>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</si>
  <si>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</si>
  <si>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</si>
  <si>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</si>
  <si>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</si>
  <si>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</si>
  <si>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</si>
  <si>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</si>
  <si>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</si>
  <si>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</si>
  <si>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</si>
  <si>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</si>
  <si>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</si>
  <si>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</si>
  <si>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</si>
  <si>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</si>
  <si>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</si>
  <si>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</si>
  <si>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</si>
  <si>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</si>
  <si>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</si>
  <si>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</si>
  <si>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</si>
  <si>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</si>
  <si>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</si>
  <si>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</si>
  <si>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</si>
  <si>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</si>
  <si>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</si>
  <si>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</si>
  <si>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</si>
  <si>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</si>
  <si>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</si>
  <si>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</si>
  <si>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</si>
  <si>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</si>
  <si>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</si>
  <si>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</si>
  <si>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</si>
  <si>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</si>
  <si>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</si>
  <si>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</si>
  <si>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</si>
  <si>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</si>
  <si>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</si>
  <si>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</si>
  <si>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</si>
  <si>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</si>
  <si>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</si>
  <si>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</si>
  <si>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</si>
  <si>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</si>
  <si>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</si>
  <si>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</si>
  <si>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</si>
  <si>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</si>
  <si>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</si>
  <si>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</si>
  <si>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</si>
  <si>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</si>
  <si>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</si>
  <si>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</si>
  <si>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</si>
  <si>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</si>
  <si>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</si>
  <si>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</si>
  <si>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</si>
  <si>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</si>
  <si>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</si>
  <si>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</si>
  <si>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</si>
  <si>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</si>
  <si>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</si>
  <si>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</si>
  <si>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</si>
  <si>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</si>
  <si>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</si>
  <si>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</si>
  <si>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</si>
  <si>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</si>
  <si>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</si>
  <si>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</si>
  <si>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</si>
  <si>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</si>
  <si>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</si>
  <si>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</si>
  <si>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</si>
  <si>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</si>
  <si>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</si>
  <si>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</si>
  <si>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</si>
  <si>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</si>
  <si>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</si>
  <si>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</si>
  <si>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</si>
  <si>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</si>
  <si>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</si>
  <si>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</si>
  <si>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</si>
  <si>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</si>
  <si>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</si>
  <si>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</si>
  <si>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</si>
  <si>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</si>
  <si>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</si>
  <si>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</si>
  <si>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</si>
  <si>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</si>
  <si>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</si>
  <si>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</si>
  <si>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</si>
  <si>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</si>
  <si>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</si>
  <si>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</si>
  <si>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</si>
  <si>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</si>
  <si>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</si>
  <si>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</si>
  <si>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</si>
  <si>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</si>
  <si>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</si>
  <si>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</si>
  <si>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</si>
  <si>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</si>
  <si>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</si>
  <si>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</si>
  <si>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</si>
  <si>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</si>
  <si>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</si>
  <si>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</si>
  <si>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</si>
  <si>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</si>
  <si>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</si>
  <si>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</si>
  <si>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</si>
  <si>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</si>
  <si>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</si>
  <si>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</si>
  <si>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</si>
  <si>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</si>
  <si>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</si>
  <si>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</si>
  <si>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</si>
  <si>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</si>
  <si>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</si>
  <si>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</si>
  <si>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</si>
  <si>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</si>
  <si>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</si>
  <si>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</si>
  <si>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</si>
  <si>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</si>
  <si>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</si>
  <si>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</si>
  <si>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</si>
  <si>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</si>
  <si>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</si>
  <si>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</si>
  <si>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</si>
  <si>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</si>
  <si>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</si>
  <si>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</si>
  <si>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</si>
  <si>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</si>
  <si>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</si>
  <si>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</si>
  <si>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</si>
  <si>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</si>
  <si>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</si>
  <si>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</si>
  <si>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</si>
  <si>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</si>
  <si>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</si>
  <si>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</si>
  <si>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</si>
  <si>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</si>
  <si>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</si>
  <si>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</si>
  <si>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</si>
  <si>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</si>
  <si>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</si>
  <si>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</si>
  <si>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</si>
  <si>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</si>
  <si>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</si>
  <si>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</si>
  <si>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</si>
  <si>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</si>
  <si>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</si>
  <si>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</si>
  <si>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</si>
  <si>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</si>
  <si>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</si>
  <si>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</si>
  <si>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</si>
  <si>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</si>
  <si>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</si>
  <si>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</si>
  <si>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</si>
  <si>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</si>
  <si>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</si>
  <si>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</si>
  <si>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</si>
  <si>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</si>
  <si>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</si>
  <si>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</si>
  <si>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</si>
  <si>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</si>
  <si>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</si>
  <si>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</si>
  <si>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</si>
  <si>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</si>
  <si>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</si>
  <si>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</si>
  <si>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</si>
  <si>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</si>
  <si>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</si>
  <si>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</si>
  <si>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</si>
  <si>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</si>
  <si>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</si>
  <si>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</si>
  <si>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</si>
  <si>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</si>
  <si>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</si>
  <si>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</si>
  <si>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</si>
  <si>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</si>
  <si>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</si>
  <si>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</si>
  <si>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</si>
  <si>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</si>
  <si>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</si>
  <si>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</si>
  <si>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</si>
  <si>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</si>
  <si>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</si>
  <si>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</si>
  <si>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</si>
  <si>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</si>
  <si>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</si>
  <si>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</si>
  <si>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</si>
  <si>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</si>
  <si>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</si>
  <si>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</si>
  <si>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</si>
  <si>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</si>
  <si>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</si>
  <si>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</si>
  <si>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</si>
  <si>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</si>
  <si>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</si>
  <si>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</si>
  <si>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</si>
  <si>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</si>
  <si>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</si>
  <si>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</si>
  <si>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</si>
  <si>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</si>
  <si>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</si>
  <si>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</si>
  <si>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</si>
  <si>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</si>
  <si>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</si>
  <si>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</si>
  <si>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</si>
  <si>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</si>
  <si>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</si>
  <si>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</si>
  <si>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</si>
  <si>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</si>
  <si>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</si>
  <si>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</si>
  <si>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</si>
  <si>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</si>
  <si>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</si>
  <si>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</si>
  <si>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</si>
  <si>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</si>
  <si>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</si>
  <si>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</si>
  <si>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</si>
  <si>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</si>
  <si>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</si>
  <si>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</si>
  <si>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</si>
  <si>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</si>
  <si>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</si>
  <si>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</si>
  <si>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</si>
  <si>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</si>
  <si>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</si>
  <si>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</si>
  <si>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</si>
  <si>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</si>
  <si>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</si>
  <si>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</si>
  <si>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</si>
  <si>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</si>
  <si>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</si>
  <si>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</si>
  <si>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</si>
  <si>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</si>
  <si>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</si>
  <si>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</si>
  <si>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</si>
  <si>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</si>
  <si>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</si>
  <si>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</si>
  <si>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</si>
  <si>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</si>
  <si>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</si>
  <si>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</si>
  <si>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</si>
  <si>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</si>
  <si>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</si>
  <si>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</si>
  <si>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</si>
  <si>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</si>
  <si>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</si>
  <si>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</si>
  <si>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</si>
  <si>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</si>
  <si>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</si>
  <si>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</si>
  <si>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</si>
  <si>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</si>
  <si>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</si>
  <si>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</si>
  <si>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</si>
  <si>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</si>
  <si>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</si>
  <si>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</si>
  <si>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</si>
  <si>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</si>
  <si>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</si>
  <si>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</si>
  <si>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</si>
  <si>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</si>
  <si>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</si>
  <si>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</si>
  <si>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</si>
  <si>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</si>
  <si>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</si>
  <si>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</si>
  <si>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</si>
  <si>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</si>
  <si>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</si>
  <si>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</si>
  <si>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</si>
  <si>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</si>
  <si>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</si>
  <si>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</si>
  <si>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</si>
  <si>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</si>
  <si>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</si>
  <si>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</si>
  <si>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</si>
  <si>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</si>
  <si>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</si>
  <si>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</si>
  <si>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</si>
  <si>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</si>
  <si>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</si>
  <si>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</si>
  <si>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</si>
  <si>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</si>
  <si>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</si>
  <si>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</si>
  <si>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</si>
  <si>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</si>
  <si>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</si>
  <si>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</si>
  <si>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</si>
  <si>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</si>
  <si>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</si>
  <si>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</si>
  <si>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</si>
  <si>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</si>
  <si>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</si>
  <si>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</si>
  <si>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</si>
  <si>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</si>
  <si>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</si>
  <si>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</si>
  <si>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</si>
  <si>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</si>
  <si>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</si>
  <si>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</si>
  <si>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</si>
  <si>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</si>
  <si>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</si>
  <si>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</si>
  <si>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</si>
  <si>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</si>
  <si>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</si>
  <si>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</si>
  <si>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</si>
  <si>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</si>
  <si>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</si>
  <si>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</si>
  <si>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</si>
  <si>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</si>
  <si>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</si>
  <si>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</si>
  <si>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</si>
  <si>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</si>
  <si>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</si>
  <si>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</si>
  <si>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</si>
  <si>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</si>
  <si>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</si>
  <si>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</si>
  <si>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</si>
  <si>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</si>
  <si>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</si>
  <si>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</si>
  <si>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</si>
  <si>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</si>
  <si>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</si>
  <si>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</si>
  <si>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</si>
  <si>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</si>
  <si>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</si>
  <si>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</si>
  <si>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</si>
  <si>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</si>
  <si>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</si>
  <si>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</si>
  <si>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</si>
  <si>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</si>
  <si>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</si>
  <si>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</si>
  <si>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</si>
  <si>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</si>
  <si>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</si>
  <si>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</si>
  <si>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</si>
  <si>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</si>
  <si>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</si>
  <si>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</si>
  <si>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</si>
  <si>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</si>
  <si>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</si>
  <si>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</si>
  <si>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</si>
  <si>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</si>
  <si>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</si>
  <si>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</si>
  <si>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</si>
  <si>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</si>
  <si>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</si>
  <si>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</si>
  <si>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</si>
  <si>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</si>
  <si>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</si>
  <si>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</si>
  <si>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</si>
  <si>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</si>
  <si>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</si>
  <si>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</si>
  <si>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</si>
  <si>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</si>
  <si>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</si>
  <si>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</si>
  <si>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</si>
  <si>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</si>
  <si>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</si>
  <si>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</si>
  <si>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</si>
  <si>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</si>
  <si>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</si>
  <si>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</si>
  <si>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</si>
  <si>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</si>
  <si>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</si>
  <si>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</si>
  <si>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</si>
  <si>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</si>
  <si>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</si>
  <si>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</si>
  <si>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</si>
  <si>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</si>
  <si>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</si>
  <si>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</si>
  <si>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</si>
  <si>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</si>
  <si>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</si>
  <si>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</si>
  <si>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</si>
  <si>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</si>
  <si>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</si>
  <si>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</si>
  <si>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</si>
  <si>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</si>
  <si>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</si>
  <si>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</si>
  <si>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</si>
  <si>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</si>
  <si>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</si>
  <si>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</si>
  <si>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</si>
  <si>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</si>
  <si>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</si>
  <si>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</si>
  <si>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</si>
  <si>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</si>
  <si>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</si>
  <si>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</si>
  <si>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</si>
  <si>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</si>
  <si>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</si>
  <si>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</si>
  <si>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</si>
  <si>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</si>
  <si>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</si>
  <si>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</si>
  <si>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</si>
  <si>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</si>
  <si>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</si>
  <si>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</si>
  <si>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</si>
  <si>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</si>
  <si>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</si>
  <si>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</si>
  <si>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</si>
  <si>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</si>
  <si>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</si>
  <si>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</si>
  <si>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</si>
  <si>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</si>
  <si>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</si>
  <si>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</si>
  <si>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</si>
  <si>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</si>
  <si>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</si>
  <si>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</si>
  <si>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</si>
  <si>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</si>
  <si>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</si>
  <si>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</si>
  <si>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</si>
  <si>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</si>
  <si>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</si>
  <si>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</si>
  <si>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</si>
  <si>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</si>
  <si>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</si>
  <si>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</si>
  <si>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</si>
  <si>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</si>
  <si>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</si>
  <si>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</si>
  <si>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</si>
  <si>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</si>
  <si>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</si>
  <si>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</si>
  <si>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</si>
  <si>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</si>
  <si>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</si>
  <si>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</si>
  <si>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</si>
  <si>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</si>
  <si>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</si>
  <si>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</si>
  <si>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</si>
  <si>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</si>
  <si>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</si>
  <si>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</si>
  <si>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</si>
  <si>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</si>
  <si>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</si>
  <si>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</si>
  <si>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</si>
  <si>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</si>
  <si>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</si>
  <si>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</si>
  <si>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</si>
  <si>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</si>
  <si>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</si>
  <si>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</si>
  <si>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</si>
  <si>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</si>
  <si>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</si>
  <si>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</si>
  <si>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</si>
  <si>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</si>
  <si>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</si>
  <si>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</si>
  <si>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</si>
  <si>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</si>
  <si>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</si>
  <si>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</si>
  <si>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</si>
  <si>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</si>
  <si>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</si>
  <si>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</si>
  <si>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</si>
  <si>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</si>
  <si>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</si>
  <si>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</si>
  <si>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</si>
  <si>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</si>
  <si>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</si>
  <si>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</si>
  <si>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</si>
  <si>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</si>
  <si>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</si>
  <si>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</si>
  <si>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</si>
  <si>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</si>
  <si>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</si>
  <si>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</si>
  <si>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</si>
  <si>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</si>
  <si>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</si>
  <si>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</si>
  <si>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</si>
  <si>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</si>
  <si>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</si>
  <si>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</si>
  <si>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</si>
  <si>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</si>
  <si>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</si>
  <si>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</si>
  <si>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</si>
  <si>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</si>
  <si>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</si>
  <si>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</si>
  <si>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</si>
  <si>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</si>
  <si>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</si>
  <si>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</si>
  <si>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</si>
  <si>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</si>
  <si>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</si>
  <si>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</si>
  <si>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</si>
  <si>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</si>
  <si>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</si>
  <si>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</si>
  <si>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</si>
  <si>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</si>
  <si>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</si>
  <si>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</si>
  <si>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</si>
  <si>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</si>
  <si>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</si>
  <si>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</si>
  <si>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</si>
  <si>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</si>
  <si>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</si>
  <si>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</si>
  <si>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</si>
  <si>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</si>
  <si>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</si>
  <si>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</si>
  <si>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</si>
  <si>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</si>
  <si>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</si>
  <si>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</si>
  <si>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</si>
  <si>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</si>
  <si>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</si>
  <si>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</si>
  <si>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</si>
  <si>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</si>
  <si>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</si>
  <si>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</si>
  <si>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</si>
  <si>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</si>
  <si>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</si>
  <si>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</si>
  <si>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</si>
  <si>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</si>
  <si>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</si>
  <si>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</si>
  <si>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</si>
  <si>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</si>
  <si>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</si>
  <si>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</si>
  <si>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</si>
  <si>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</si>
  <si>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</si>
  <si>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</si>
  <si>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</si>
  <si>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</si>
  <si>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</si>
  <si>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</si>
  <si>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</si>
  <si>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</si>
  <si>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</si>
  <si>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</si>
  <si>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</si>
  <si>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</si>
  <si>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</si>
  <si>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</si>
  <si>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</si>
  <si>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</si>
  <si>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</si>
  <si>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</si>
  <si>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</si>
  <si>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</si>
  <si>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</si>
  <si>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</si>
  <si>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</si>
  <si>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</si>
  <si>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</si>
  <si>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</si>
  <si>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</si>
  <si>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</si>
  <si>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</si>
  <si>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</si>
  <si>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</si>
  <si>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</si>
  <si>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</si>
  <si>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</si>
  <si>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</si>
  <si>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</si>
  <si>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</si>
  <si>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</si>
  <si>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</si>
  <si>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</si>
  <si>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</si>
  <si>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</si>
  <si>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</si>
  <si>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</si>
  <si>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</si>
  <si>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</si>
  <si>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</si>
  <si>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</si>
  <si>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</si>
  <si>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</si>
  <si>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</si>
  <si>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</si>
  <si>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</si>
  <si>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</si>
  <si>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</si>
  <si>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</si>
  <si>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</si>
  <si>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</si>
  <si>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</si>
  <si>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</si>
  <si>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</si>
  <si>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</si>
  <si>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</si>
  <si>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</si>
  <si>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</si>
  <si>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</si>
  <si>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</si>
  <si>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</si>
  <si>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</si>
  <si>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</si>
  <si>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</si>
  <si>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</si>
  <si>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</si>
  <si>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</si>
  <si>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</si>
  <si>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</si>
  <si>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</si>
  <si>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</si>
  <si>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</si>
  <si>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</si>
  <si>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</si>
  <si>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</si>
  <si>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</si>
  <si>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</si>
  <si>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</si>
  <si>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</si>
  <si>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</si>
  <si>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</si>
  <si>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</si>
  <si>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</si>
  <si>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</si>
  <si>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</si>
  <si>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</si>
  <si>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</si>
  <si>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</si>
  <si>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</si>
  <si>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</si>
  <si>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</si>
  <si>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</si>
  <si>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</si>
  <si>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</si>
  <si>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</si>
  <si>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</si>
  <si>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</si>
  <si>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</si>
  <si>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</si>
  <si>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</si>
  <si>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</si>
  <si>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</si>
  <si>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</si>
  <si>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</si>
  <si>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</si>
  <si>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</si>
  <si>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</si>
  <si>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</si>
  <si>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</si>
  <si>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</si>
  <si>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</si>
  <si>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</si>
  <si>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</si>
  <si>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</si>
  <si>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</si>
  <si>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</si>
  <si>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</si>
  <si>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</si>
  <si>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</si>
  <si>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</si>
  <si>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</si>
  <si>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</si>
  <si>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</si>
  <si>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</si>
  <si>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</si>
  <si>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</si>
  <si>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</si>
  <si>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</si>
  <si>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</si>
  <si>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</si>
  <si>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</si>
  <si>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</si>
  <si>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</si>
  <si>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</si>
  <si>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</si>
  <si>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</si>
  <si>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</si>
  <si>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</si>
  <si>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</si>
  <si>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</si>
  <si>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</si>
  <si>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</si>
  <si>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</si>
  <si>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</si>
  <si>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</si>
  <si>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</si>
  <si>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</si>
  <si>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</si>
  <si>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</si>
  <si>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</si>
  <si>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</si>
  <si>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</si>
  <si>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</si>
  <si>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</si>
  <si>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</si>
  <si>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</si>
  <si>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</si>
  <si>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</si>
  <si>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</si>
  <si>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</si>
  <si>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</si>
  <si>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</si>
  <si>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</si>
  <si>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</si>
  <si>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</si>
  <si>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</si>
  <si>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</si>
  <si>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</si>
  <si>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</si>
  <si>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</si>
  <si>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</si>
  <si>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</si>
  <si>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</si>
  <si>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</si>
  <si>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</si>
  <si>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</si>
  <si>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</si>
  <si>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</si>
  <si>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</si>
  <si>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</si>
  <si>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</si>
  <si>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</si>
  <si>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</si>
  <si>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</si>
  <si>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</si>
  <si>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</si>
  <si>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</si>
  <si>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</si>
  <si>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</si>
  <si>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</si>
  <si>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</si>
  <si>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</si>
  <si>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</si>
  <si>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</si>
  <si>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</si>
  <si>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</si>
  <si>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</si>
  <si>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</si>
  <si>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</si>
  <si>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</si>
  <si>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</si>
  <si>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</si>
  <si>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</si>
  <si>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</si>
  <si>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</si>
  <si>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</si>
  <si>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</si>
  <si>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</si>
  <si>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</si>
  <si>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</si>
  <si>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</si>
  <si>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</si>
  <si>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</si>
  <si>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</si>
  <si>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</si>
  <si>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</si>
  <si>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</si>
  <si>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</si>
  <si>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</si>
  <si>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</si>
  <si>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</si>
  <si>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</si>
  <si>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</si>
  <si>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</si>
  <si>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</si>
  <si>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</si>
  <si>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</si>
  <si>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</si>
  <si>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</si>
  <si>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</si>
  <si>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</si>
  <si>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</si>
  <si>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</si>
  <si>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</si>
  <si>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</si>
  <si>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</si>
  <si>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</si>
  <si>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</si>
  <si>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</si>
  <si>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</si>
  <si>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</si>
  <si>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</si>
  <si>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</si>
  <si>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</si>
  <si>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</si>
  <si>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</si>
  <si>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</si>
  <si>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</si>
  <si>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</si>
  <si>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</si>
  <si>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</si>
  <si>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</si>
  <si>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</si>
  <si>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</si>
  <si>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</si>
  <si>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</si>
  <si>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</si>
  <si>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</si>
  <si>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</si>
  <si>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</si>
  <si>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</si>
  <si>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</si>
  <si>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</si>
  <si>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</si>
  <si>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</si>
  <si>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</si>
  <si>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</si>
  <si>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</si>
  <si>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</si>
  <si>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</si>
  <si>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</si>
  <si>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</si>
  <si>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</si>
  <si>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</si>
  <si>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</si>
  <si>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</si>
  <si>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</si>
  <si>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</si>
  <si>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</si>
  <si>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</si>
  <si>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</si>
  <si>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</si>
  <si>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</si>
  <si>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</si>
  <si>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</si>
  <si>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</si>
  <si>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</si>
  <si>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</si>
  <si>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</si>
  <si>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</si>
  <si>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</si>
  <si>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</si>
  <si>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</si>
  <si>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</si>
  <si>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</si>
  <si>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</si>
  <si>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</si>
  <si>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</si>
  <si>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</si>
  <si>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</si>
  <si>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</si>
  <si>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</si>
  <si>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</si>
  <si>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</si>
  <si>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</si>
  <si>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</si>
  <si>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</si>
  <si>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</si>
  <si>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</si>
  <si>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</si>
  <si>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</si>
  <si>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</si>
  <si>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</si>
  <si>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</si>
  <si>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</si>
  <si>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</si>
  <si>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</si>
  <si>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</si>
  <si>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</si>
  <si>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</si>
  <si>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</si>
  <si>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</si>
  <si>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</si>
  <si>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</si>
  <si>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</si>
  <si>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</si>
  <si>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</si>
  <si>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</si>
  <si>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</si>
  <si>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</si>
  <si>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</si>
  <si>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</si>
  <si>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</si>
  <si>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</si>
  <si>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</si>
  <si>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</si>
  <si>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</si>
  <si>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</si>
  <si>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</si>
  <si>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</si>
  <si>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</si>
  <si>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</si>
  <si>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</si>
  <si>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</si>
  <si>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</si>
  <si>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</si>
  <si>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</si>
  <si>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</si>
  <si>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</si>
  <si>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</si>
  <si>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</si>
  <si>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</si>
  <si>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</si>
  <si>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</si>
  <si>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</si>
  <si>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</si>
  <si>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</si>
  <si>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</si>
  <si>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</si>
  <si>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</si>
  <si>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</si>
  <si>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</si>
  <si>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</si>
  <si>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</si>
  <si>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</si>
  <si>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</si>
  <si>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</si>
  <si>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</si>
  <si>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</si>
  <si>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</si>
  <si>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</si>
  <si>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</si>
  <si>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</si>
  <si>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</si>
  <si>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</si>
  <si>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</si>
  <si>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</si>
  <si>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</si>
  <si>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</si>
  <si>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</si>
  <si>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</si>
  <si>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</si>
  <si>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</si>
  <si>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</si>
  <si>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</si>
  <si>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</si>
  <si>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</si>
  <si>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</si>
  <si>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</si>
  <si>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</si>
  <si>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</si>
  <si>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</si>
  <si>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</si>
  <si>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</si>
  <si>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</si>
  <si>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</si>
  <si>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</si>
  <si>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</si>
  <si>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</si>
  <si>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</si>
  <si>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</si>
  <si>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</si>
  <si>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</si>
  <si>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</si>
  <si>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</si>
  <si>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</si>
  <si>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</si>
  <si>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</si>
  <si>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</si>
  <si>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</si>
  <si>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</si>
  <si>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</si>
  <si>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</si>
  <si>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</si>
  <si>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</si>
  <si>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</si>
  <si>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</si>
  <si>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</si>
  <si>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</si>
  <si>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</si>
  <si>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</si>
  <si>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</si>
  <si>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</si>
  <si>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</si>
  <si>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</si>
  <si>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</si>
  <si>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</si>
  <si>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</si>
  <si>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</si>
  <si>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</si>
  <si>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</si>
  <si>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</si>
  <si>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</si>
  <si>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</si>
  <si>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</si>
  <si>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</si>
  <si>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</si>
  <si>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</si>
  <si>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</si>
  <si>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</si>
  <si>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</si>
  <si>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</si>
  <si>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</si>
  <si>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</si>
  <si>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</si>
  <si>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</si>
  <si>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</si>
  <si>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</si>
  <si>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</si>
  <si>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</si>
  <si>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</si>
  <si>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</si>
  <si>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</si>
  <si>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</si>
  <si>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</si>
  <si>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</si>
  <si>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</si>
  <si>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</si>
  <si>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</si>
  <si>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</si>
  <si>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</si>
  <si>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</si>
  <si>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</si>
  <si>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</si>
  <si>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</si>
  <si>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</si>
  <si>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</si>
  <si>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</si>
  <si>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</si>
  <si>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</si>
  <si>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</si>
  <si>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</si>
  <si>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</si>
  <si>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</si>
  <si>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</si>
  <si>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</si>
  <si>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</si>
  <si>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</si>
  <si>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</si>
  <si>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</si>
  <si>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</si>
  <si>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</si>
  <si>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</si>
  <si>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</si>
  <si>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</si>
  <si>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</si>
  <si>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</si>
  <si>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</si>
  <si>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</si>
  <si>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</si>
  <si>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</si>
  <si>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</si>
  <si>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</si>
  <si>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</si>
  <si>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</si>
  <si>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</si>
  <si>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</si>
  <si>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</si>
  <si>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</si>
  <si>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</si>
  <si>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</si>
  <si>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</si>
  <si>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</si>
  <si>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</si>
  <si>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</si>
  <si>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</si>
  <si>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</si>
  <si>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</si>
  <si>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</si>
  <si>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</si>
  <si>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</si>
  <si>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</si>
  <si>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</si>
  <si>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</si>
  <si>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</si>
  <si>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</si>
  <si>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</si>
  <si>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</si>
  <si>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</si>
  <si>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</si>
  <si>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</si>
  <si>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</si>
  <si>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</si>
  <si>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</si>
  <si>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</si>
  <si>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</si>
  <si>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</si>
  <si>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</si>
  <si>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</si>
  <si>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</si>
  <si>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</si>
  <si>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</si>
  <si>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</si>
  <si>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</si>
  <si>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</si>
  <si>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</si>
  <si>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</si>
  <si>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</si>
  <si>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</si>
  <si>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</si>
  <si>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</si>
  <si>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</si>
  <si>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</si>
  <si>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</si>
  <si>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</si>
  <si>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</si>
  <si>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</si>
  <si>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</si>
  <si>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</si>
  <si>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</si>
  <si>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</si>
  <si>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</si>
  <si>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</si>
  <si>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</si>
  <si>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</si>
  <si>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</si>
  <si>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</si>
  <si>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</si>
  <si>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</si>
  <si>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</si>
  <si>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</si>
  <si>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</si>
  <si>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</si>
  <si>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</si>
  <si>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</si>
  <si>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</si>
  <si>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</si>
  <si>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</si>
  <si>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</si>
  <si>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</si>
  <si>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</si>
  <si>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</si>
  <si>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</si>
  <si>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</si>
  <si>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</si>
  <si>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</si>
  <si>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</si>
  <si>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</si>
  <si>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</si>
  <si>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</si>
  <si>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</si>
  <si>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</si>
  <si>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</si>
  <si>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</si>
  <si>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</si>
  <si>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</si>
  <si>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</si>
  <si>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</si>
  <si>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</si>
  <si>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</si>
  <si>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</si>
  <si>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</si>
  <si>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</si>
  <si>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</si>
  <si>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</si>
  <si>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</si>
  <si>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</si>
  <si>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</si>
  <si>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</si>
  <si>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</si>
  <si>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</si>
  <si>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</si>
  <si>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</si>
  <si>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</si>
  <si>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</si>
  <si>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</si>
  <si>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</si>
  <si>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</si>
  <si>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</si>
  <si>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</si>
  <si>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</si>
  <si>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</si>
  <si>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</si>
  <si>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</si>
  <si>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</si>
  <si>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</si>
  <si>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</si>
  <si>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</si>
  <si>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</si>
  <si>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</si>
  <si>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</si>
  <si>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</si>
  <si>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</si>
  <si>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</si>
  <si>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</si>
  <si>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</si>
  <si>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</si>
  <si>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</si>
  <si>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</si>
  <si>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</si>
  <si>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</si>
  <si>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</si>
  <si>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</si>
  <si>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</si>
  <si>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</si>
  <si>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</si>
  <si>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</si>
  <si>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</si>
  <si>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</si>
  <si>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</si>
  <si>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</si>
  <si>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</si>
  <si>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</si>
  <si>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</si>
  <si>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</si>
  <si>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</si>
  <si>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</si>
  <si>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</si>
  <si>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</si>
  <si>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</si>
  <si>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</si>
  <si>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</si>
  <si>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</si>
  <si>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</si>
  <si>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</si>
  <si>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</si>
  <si>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</si>
  <si>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</si>
  <si>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</si>
  <si>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</si>
  <si>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</si>
  <si>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</si>
  <si>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</si>
  <si>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</si>
  <si>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</si>
  <si>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</si>
  <si>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</si>
  <si>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</si>
  <si>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</si>
  <si>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</si>
  <si>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</si>
  <si>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</si>
  <si>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</si>
  <si>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</si>
  <si>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</si>
  <si>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</si>
  <si>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</si>
  <si>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</si>
  <si>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</si>
  <si>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</si>
  <si>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</si>
  <si>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</si>
  <si>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</si>
  <si>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</si>
  <si>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</si>
  <si>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</si>
  <si>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</si>
  <si>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</si>
  <si>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</si>
  <si>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</si>
  <si>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</si>
  <si>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</si>
  <si>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</si>
  <si>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</si>
  <si>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</si>
  <si>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</si>
  <si>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</si>
  <si>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</si>
  <si>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</si>
  <si>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</si>
  <si>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</si>
  <si>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</si>
  <si>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</si>
  <si>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</si>
  <si>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</si>
  <si>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</si>
  <si>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</si>
  <si>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</si>
  <si>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</si>
  <si>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</si>
  <si>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</si>
  <si>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</si>
  <si>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</si>
  <si>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</si>
  <si>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</si>
  <si>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</si>
  <si>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</si>
  <si>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</si>
  <si>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</si>
  <si>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</si>
  <si>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</si>
  <si>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</si>
  <si>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</si>
  <si>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</si>
  <si>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</si>
  <si>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</si>
  <si>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</si>
  <si>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</si>
  <si>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</si>
  <si>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</si>
  <si>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</si>
  <si>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</si>
  <si>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</si>
  <si>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</si>
  <si>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</si>
  <si>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</si>
  <si>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</si>
  <si>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</si>
  <si>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</si>
  <si>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</si>
  <si>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</si>
  <si>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</si>
  <si>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</si>
  <si>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</si>
  <si>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</si>
  <si>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</si>
  <si>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</si>
  <si>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</si>
  <si>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</si>
  <si>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</si>
  <si>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</si>
  <si>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</si>
  <si>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</si>
  <si>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</si>
  <si>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</si>
  <si>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</si>
  <si>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</si>
  <si>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</si>
  <si>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</si>
  <si>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</si>
  <si>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</si>
  <si>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</si>
  <si>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</si>
  <si>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</si>
  <si>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</si>
  <si>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</si>
  <si>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</si>
  <si>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</si>
  <si>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</si>
  <si>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</si>
  <si>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</si>
  <si>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</si>
  <si>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</si>
  <si>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</si>
  <si>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</si>
  <si>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</si>
  <si>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</si>
  <si>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</si>
  <si>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</si>
  <si>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</si>
  <si>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</si>
  <si>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</si>
  <si>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</si>
  <si>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</si>
  <si>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</si>
  <si>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</si>
  <si>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</si>
  <si>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</si>
  <si>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</si>
  <si>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</si>
  <si>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</si>
  <si>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</si>
  <si>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</si>
  <si>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</si>
  <si>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</si>
  <si>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</si>
  <si>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</si>
  <si>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</si>
  <si>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</si>
  <si>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</si>
  <si>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</si>
  <si>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</si>
  <si>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</si>
  <si>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</si>
  <si>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</si>
  <si>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</si>
  <si>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</si>
  <si>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</si>
  <si>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</si>
  <si>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</si>
  <si>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</si>
  <si>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</si>
  <si>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</si>
  <si>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</si>
  <si>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</si>
  <si>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</si>
  <si>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</si>
  <si>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</si>
  <si>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</si>
  <si>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</si>
  <si>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</si>
  <si>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</si>
  <si>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</si>
  <si>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</si>
  <si>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</si>
  <si>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</si>
  <si>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</si>
  <si>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</si>
  <si>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</si>
  <si>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</si>
  <si>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</si>
  <si>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</si>
  <si>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</si>
  <si>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</si>
  <si>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</si>
  <si>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</si>
  <si>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</si>
  <si>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</si>
  <si>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</si>
  <si>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</si>
  <si>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</si>
  <si>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</si>
  <si>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</si>
  <si>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</si>
  <si>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</si>
  <si>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</si>
  <si>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</si>
  <si>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</si>
  <si>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</si>
  <si>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</si>
  <si>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</si>
  <si>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</si>
  <si>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</si>
  <si>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</si>
  <si>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</si>
  <si>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</si>
  <si>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</si>
  <si>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</si>
  <si>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</si>
  <si>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</si>
  <si>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</si>
  <si>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</si>
  <si>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</si>
  <si>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</si>
  <si>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</si>
  <si>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</si>
  <si>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</si>
  <si>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</si>
  <si>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</si>
  <si>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</si>
  <si>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</si>
  <si>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</si>
  <si>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</si>
  <si>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</si>
  <si>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</si>
  <si>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</si>
  <si>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</si>
  <si>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</si>
  <si>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</si>
  <si>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</si>
  <si>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</si>
  <si>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</si>
  <si>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</si>
  <si>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</si>
  <si>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</si>
  <si>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</si>
  <si>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</si>
  <si>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</si>
  <si>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</si>
  <si>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</si>
  <si>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</si>
  <si>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</si>
  <si>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</si>
  <si>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</si>
  <si>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</si>
  <si>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</si>
  <si>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</si>
  <si>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</si>
  <si>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</si>
  <si>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</si>
  <si>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</si>
  <si>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</si>
  <si>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</si>
  <si>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</si>
  <si>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</si>
  <si>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</si>
  <si>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</si>
  <si>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</si>
  <si>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</si>
  <si>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</si>
  <si>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</si>
  <si>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</si>
  <si>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</si>
  <si>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</si>
  <si>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</si>
  <si>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</si>
  <si>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</si>
  <si>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</si>
  <si>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</si>
  <si>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</si>
  <si>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</si>
  <si>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</si>
  <si>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</si>
  <si>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</si>
  <si>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</si>
  <si>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</si>
  <si>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</si>
  <si>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</si>
  <si>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</si>
  <si>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</si>
  <si>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</si>
  <si>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</si>
  <si>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</si>
  <si>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</si>
  <si>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</si>
  <si>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</si>
  <si>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</si>
  <si>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</si>
  <si>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</si>
  <si>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</si>
  <si>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</si>
  <si>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</si>
  <si>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</si>
  <si>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</si>
  <si>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</si>
  <si>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</si>
  <si>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</si>
  <si>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</si>
  <si>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</si>
  <si>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</si>
  <si>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</si>
  <si>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</si>
  <si>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</si>
  <si>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</si>
  <si>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</si>
  <si>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</si>
  <si>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</si>
  <si>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</si>
  <si>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</si>
  <si>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</si>
  <si>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</si>
  <si>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</si>
  <si>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</si>
  <si>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</si>
  <si>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</si>
  <si>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</si>
  <si>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</si>
  <si>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</si>
  <si>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</si>
  <si>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</si>
  <si>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</si>
  <si>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</si>
  <si>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</si>
  <si>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</si>
  <si>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</si>
  <si>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</si>
  <si>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</si>
  <si>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</si>
  <si>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</si>
  <si>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</si>
  <si>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</si>
  <si>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</si>
  <si>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</si>
  <si>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</si>
  <si>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</si>
  <si>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</si>
  <si>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</si>
  <si>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</si>
  <si>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</si>
  <si>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</si>
  <si>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</si>
  <si>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</si>
  <si>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</si>
  <si>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</si>
  <si>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</si>
  <si>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</si>
  <si>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</si>
  <si>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</si>
  <si>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</si>
  <si>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</si>
  <si>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</si>
  <si>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</si>
  <si>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</si>
  <si>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</si>
  <si>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</si>
  <si>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</si>
  <si>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</si>
  <si>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</si>
  <si>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</si>
  <si>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</si>
  <si>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</si>
  <si>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</si>
  <si>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</si>
  <si>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</si>
  <si>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</si>
  <si>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</si>
  <si>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</si>
  <si>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</si>
  <si>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</si>
  <si>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</si>
  <si>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</si>
  <si>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</si>
  <si>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</si>
  <si>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</si>
  <si>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</si>
  <si>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</si>
  <si>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</si>
  <si>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</si>
  <si>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</si>
  <si>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</si>
  <si>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</si>
  <si>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</si>
  <si>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</si>
  <si>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</si>
  <si>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</si>
  <si>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</si>
  <si>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</si>
  <si>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</si>
  <si>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</si>
  <si>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</si>
  <si>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</si>
  <si>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</si>
  <si>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</si>
  <si>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</si>
  <si>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</si>
  <si>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</si>
  <si>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</si>
  <si>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</si>
  <si>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</si>
  <si>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</si>
  <si>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</si>
  <si>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</si>
  <si>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</si>
  <si>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</si>
  <si>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</si>
  <si>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</si>
  <si>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</si>
  <si>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</si>
  <si>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</si>
  <si>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</si>
  <si>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</si>
  <si>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</si>
  <si>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</si>
  <si>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</si>
  <si>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</si>
  <si>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</si>
  <si>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</si>
  <si>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</si>
  <si>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</si>
  <si>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</si>
  <si>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</si>
  <si>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</si>
  <si>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</si>
  <si>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</si>
  <si>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</si>
  <si>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</si>
  <si>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</si>
  <si>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</si>
  <si>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</si>
  <si>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</si>
  <si>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</si>
  <si>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</si>
  <si>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</si>
  <si>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</si>
  <si>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</si>
  <si>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</si>
  <si>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</si>
  <si>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</si>
  <si>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</si>
  <si>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</si>
  <si>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</si>
  <si>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</si>
  <si>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</si>
  <si>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</si>
  <si>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</si>
  <si>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</si>
  <si>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</si>
  <si>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</si>
  <si>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</si>
  <si>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</si>
  <si>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</si>
  <si>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</si>
  <si>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</si>
  <si>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</si>
  <si>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</si>
  <si>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</si>
  <si>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</si>
  <si>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</si>
  <si>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</si>
  <si>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</si>
  <si>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</si>
  <si>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</si>
  <si>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</si>
  <si>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</si>
  <si>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</si>
  <si>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</si>
  <si>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</si>
  <si>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</si>
  <si>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</si>
  <si>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</si>
  <si>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</si>
  <si>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</si>
  <si>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</si>
  <si>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</si>
  <si>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</si>
  <si>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</si>
  <si>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</si>
  <si>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</si>
  <si>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</si>
  <si>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</si>
  <si>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</si>
  <si>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</si>
  <si>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</si>
  <si>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</si>
  <si>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</si>
  <si>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</si>
  <si>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</si>
  <si>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</si>
  <si>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</si>
  <si>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</si>
  <si>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</si>
  <si>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</si>
  <si>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</si>
  <si>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</si>
  <si>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</si>
  <si>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</si>
  <si>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</si>
  <si>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</si>
  <si>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</si>
  <si>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</si>
  <si>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</si>
  <si>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</si>
  <si>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</si>
  <si>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</si>
  <si>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</si>
  <si>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</si>
  <si>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</si>
  <si>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</si>
  <si>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</si>
  <si>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</si>
  <si>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</si>
  <si>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</si>
  <si>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</si>
  <si>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</si>
  <si>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</si>
  <si>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</si>
  <si>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</si>
  <si>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</si>
  <si>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</si>
  <si>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</si>
  <si>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</si>
  <si>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</si>
  <si>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</si>
  <si>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</si>
  <si>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</si>
  <si>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</si>
  <si>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</si>
  <si>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</si>
  <si>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</si>
  <si>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</si>
  <si>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</si>
  <si>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</si>
  <si>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</si>
  <si>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</si>
  <si>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</si>
  <si>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</si>
  <si>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</si>
  <si>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</si>
  <si>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</si>
  <si>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</si>
  <si>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</si>
  <si>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</si>
  <si>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</si>
  <si>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</si>
  <si>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</si>
  <si>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</si>
  <si>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</si>
  <si>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</si>
  <si>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</si>
  <si>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</si>
  <si>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</si>
  <si>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</si>
  <si>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</si>
  <si>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</si>
  <si>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</si>
  <si>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</si>
  <si>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</si>
  <si>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</si>
  <si>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</si>
  <si>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</si>
  <si>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</si>
  <si>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</si>
  <si>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</si>
  <si>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</si>
  <si>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</si>
  <si>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</si>
  <si>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</si>
  <si>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</si>
  <si>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</si>
  <si>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</si>
  <si>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</si>
  <si>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</si>
  <si>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</si>
  <si>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</si>
  <si>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</si>
  <si>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</si>
  <si>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</si>
  <si>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</si>
  <si>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</si>
  <si>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</si>
  <si>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</si>
  <si>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</si>
  <si>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</si>
  <si>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</si>
  <si>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</si>
  <si>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</si>
  <si>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</si>
  <si>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</si>
  <si>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</si>
  <si>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</si>
  <si>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</si>
  <si>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</si>
  <si>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</si>
  <si>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</si>
  <si>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</si>
  <si>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</si>
  <si>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</si>
  <si>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</si>
  <si>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</si>
  <si>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</si>
  <si>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</si>
  <si>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</si>
  <si>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</si>
  <si>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</si>
  <si>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</si>
  <si>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</si>
  <si>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</si>
  <si>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</si>
  <si>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</si>
  <si>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</si>
  <si>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</si>
  <si>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</si>
  <si>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</si>
  <si>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</si>
  <si>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</si>
  <si>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</si>
  <si>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</si>
  <si>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</si>
  <si>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</si>
  <si>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</si>
  <si>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</si>
  <si>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</si>
  <si>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</si>
  <si>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</si>
  <si>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</si>
  <si>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</si>
  <si>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</si>
  <si>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</si>
  <si>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</si>
  <si>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</si>
  <si>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</si>
  <si>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</si>
  <si>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</si>
  <si>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</si>
  <si>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</si>
  <si>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</si>
  <si>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</si>
  <si>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</si>
  <si>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</si>
  <si>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</si>
  <si>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</si>
  <si>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</si>
  <si>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</si>
  <si>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</si>
  <si>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</si>
  <si>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</si>
  <si>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</si>
  <si>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</si>
  <si>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</si>
  <si>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</si>
  <si>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</si>
  <si>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</si>
  <si>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</si>
  <si>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</si>
  <si>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</si>
  <si>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</si>
  <si>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</si>
  <si>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</si>
  <si>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</si>
  <si>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</si>
  <si>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</si>
  <si>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</si>
  <si>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</si>
  <si>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</si>
  <si>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</si>
  <si>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</si>
  <si>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</si>
  <si>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</si>
  <si>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</si>
  <si>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</si>
  <si>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</si>
  <si>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</si>
  <si>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</si>
  <si>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</si>
  <si>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</si>
  <si>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</si>
  <si>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</si>
  <si>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</si>
  <si>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</si>
  <si>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</si>
  <si>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</si>
  <si>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</si>
  <si>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</si>
  <si>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</si>
  <si>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</si>
  <si>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</si>
  <si>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</si>
  <si>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</si>
  <si>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</si>
  <si>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</si>
  <si>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</si>
  <si>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</si>
  <si>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</si>
  <si>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</si>
  <si>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</si>
  <si>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</si>
  <si>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</si>
  <si>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</si>
  <si>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</si>
  <si>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</si>
  <si>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</si>
  <si>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</si>
  <si>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</si>
  <si>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</si>
  <si>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</si>
  <si>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</si>
  <si>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</si>
  <si>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</si>
  <si>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</si>
  <si>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</si>
  <si>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</si>
  <si>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</si>
  <si>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</si>
  <si>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</si>
  <si>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</si>
  <si>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</si>
  <si>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</si>
  <si>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</si>
  <si>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</si>
  <si>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</si>
  <si>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</si>
  <si>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</si>
  <si>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</si>
  <si>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</si>
  <si>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</si>
  <si>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</si>
  <si>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</si>
  <si>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</si>
  <si>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</si>
  <si>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</si>
  <si>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</si>
  <si>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</si>
  <si>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</si>
  <si>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</si>
  <si>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</si>
  <si>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</si>
  <si>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</si>
  <si>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</si>
  <si>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</si>
  <si>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</si>
  <si>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</si>
  <si>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</si>
  <si>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</si>
  <si>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</si>
  <si>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</si>
  <si>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</si>
  <si>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</si>
  <si>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</si>
  <si>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</si>
  <si>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</si>
  <si>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</si>
  <si>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</si>
  <si>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</si>
  <si>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</si>
  <si>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</si>
  <si>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</si>
  <si>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</si>
  <si>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</si>
  <si>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</si>
  <si>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</si>
  <si>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</si>
  <si>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</si>
  <si>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</si>
  <si>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</si>
  <si>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</si>
  <si>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</si>
  <si>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</si>
  <si>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</si>
  <si>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</si>
  <si>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</si>
  <si>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</si>
  <si>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</si>
  <si>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</si>
  <si>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</si>
  <si>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</si>
  <si>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</si>
  <si>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</si>
  <si>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</si>
  <si>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</si>
  <si>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</si>
  <si>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</si>
  <si>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</si>
  <si>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</si>
  <si>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</si>
  <si>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</si>
  <si>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</si>
  <si>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</si>
  <si>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</si>
  <si>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</si>
  <si>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</si>
  <si>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</si>
  <si>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</si>
  <si>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</si>
  <si>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</si>
  <si>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</si>
  <si>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</si>
  <si>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</si>
  <si>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</si>
  <si>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</si>
  <si>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</si>
  <si>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</si>
  <si>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</si>
  <si>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</si>
  <si>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</si>
  <si>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</si>
  <si>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</si>
  <si>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</si>
  <si>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</si>
  <si>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</si>
  <si>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</si>
  <si>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</si>
  <si>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</si>
  <si>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</si>
  <si>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</si>
  <si>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</si>
  <si>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</si>
  <si>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</si>
  <si>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</si>
  <si>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</si>
  <si>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</si>
  <si>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</si>
  <si>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</si>
  <si>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</si>
  <si>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</si>
  <si>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</si>
  <si>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</si>
  <si>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</si>
  <si>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</si>
  <si>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</si>
  <si>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</si>
  <si>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</si>
  <si>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</si>
  <si>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</si>
  <si>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</si>
  <si>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</si>
  <si>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</si>
  <si>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</si>
  <si>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</si>
  <si>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</si>
  <si>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</si>
  <si>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</si>
  <si>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</si>
  <si>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</si>
  <si>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</si>
  <si>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</si>
  <si>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</si>
  <si>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</si>
  <si>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</si>
  <si>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</si>
  <si>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</si>
  <si>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</si>
  <si>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</si>
  <si>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</si>
  <si>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</si>
  <si>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</si>
  <si>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</si>
  <si>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</si>
  <si>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</si>
  <si>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</si>
  <si>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</si>
  <si>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</si>
  <si>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</si>
  <si>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</si>
  <si>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</si>
  <si>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</si>
  <si>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</si>
  <si>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</si>
  <si>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</si>
  <si>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</si>
  <si>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</si>
  <si>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</si>
  <si>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</si>
  <si>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</si>
  <si>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</si>
  <si>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</si>
  <si>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</si>
  <si>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</si>
  <si>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</si>
  <si>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</si>
  <si>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</si>
  <si>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</si>
  <si>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</si>
  <si>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</si>
  <si>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</si>
  <si>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</si>
  <si>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</si>
  <si>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</si>
  <si>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</si>
  <si>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</si>
  <si>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</si>
  <si>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</si>
  <si>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</si>
  <si>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</si>
  <si>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</si>
  <si>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</si>
  <si>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</si>
  <si>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</si>
  <si>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</si>
  <si>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</si>
  <si>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</si>
  <si>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</si>
  <si>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</si>
  <si>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</si>
  <si>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</si>
  <si>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</si>
  <si>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</si>
  <si>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</si>
  <si>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</si>
  <si>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</si>
  <si>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</si>
  <si>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</si>
  <si>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</si>
  <si>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</si>
  <si>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</si>
  <si>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</si>
  <si>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</si>
  <si>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</si>
  <si>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</si>
  <si>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</si>
  <si>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</si>
  <si>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</si>
  <si>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</si>
  <si>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</si>
  <si>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</si>
  <si>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</si>
  <si>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</si>
  <si>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</si>
  <si>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</si>
  <si>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</si>
  <si>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</si>
  <si>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</si>
  <si>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</si>
  <si>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</si>
  <si>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</si>
  <si>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</si>
  <si>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</si>
  <si>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</si>
  <si>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</si>
  <si>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</si>
  <si>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</si>
  <si>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</si>
  <si>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</si>
  <si>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</si>
  <si>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</si>
  <si>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</si>
  <si>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</si>
  <si>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</si>
  <si>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</si>
  <si>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</si>
  <si>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</si>
  <si>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</si>
  <si>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</si>
  <si>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</si>
  <si>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</si>
  <si>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</si>
  <si>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</si>
  <si>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</si>
  <si>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</si>
  <si>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</si>
  <si>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</si>
  <si>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</si>
  <si>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</si>
  <si>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</si>
  <si>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</si>
  <si>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</si>
  <si>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</si>
  <si>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</si>
  <si>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</si>
  <si>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</si>
  <si>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</si>
  <si>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</si>
  <si>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</si>
  <si>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</si>
  <si>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</si>
  <si>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</si>
  <si>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</si>
  <si>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</si>
  <si>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</si>
  <si>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</si>
  <si>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</si>
  <si>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</si>
  <si>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</si>
  <si>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</si>
  <si>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</si>
  <si>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</si>
  <si>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</si>
  <si>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</si>
  <si>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</si>
  <si>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</si>
  <si>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</si>
  <si>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</si>
  <si>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</si>
  <si>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</si>
  <si>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</si>
  <si>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</si>
  <si>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</si>
  <si>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</si>
  <si>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</si>
  <si>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</si>
  <si>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</si>
  <si>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</si>
  <si>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</si>
  <si>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</si>
  <si>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</si>
  <si>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</si>
  <si>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</si>
  <si>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</si>
  <si>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</si>
  <si>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</si>
  <si>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</si>
  <si>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</si>
  <si>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</si>
  <si>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</si>
  <si>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</si>
  <si>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</si>
  <si>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</si>
  <si>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</si>
  <si>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</si>
  <si>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</si>
  <si>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</si>
  <si>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</si>
  <si>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</si>
  <si>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</si>
  <si>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</si>
  <si>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</si>
  <si>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</si>
  <si>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</si>
  <si>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</si>
  <si>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</si>
  <si>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</si>
  <si>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</si>
  <si>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</si>
  <si>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</si>
  <si>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</si>
  <si>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</si>
  <si>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</si>
  <si>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</si>
  <si>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</si>
  <si>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</si>
  <si>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</si>
  <si>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</si>
  <si>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</si>
  <si>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</si>
  <si>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</si>
  <si>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</si>
  <si>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</si>
  <si>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</si>
  <si>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</si>
  <si>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</si>
  <si>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</si>
  <si>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</si>
  <si>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</si>
  <si>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</si>
  <si>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</si>
  <si>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</si>
  <si>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</si>
  <si>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</si>
  <si>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</si>
  <si>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</si>
  <si>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</si>
  <si>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</si>
  <si>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</si>
  <si>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</si>
  <si>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</si>
  <si>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</si>
  <si>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</si>
  <si>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</si>
  <si>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</si>
  <si>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</si>
  <si>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</si>
  <si>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</si>
  <si>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</si>
  <si>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</si>
  <si>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</si>
  <si>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</si>
  <si>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</si>
  <si>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</si>
  <si>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</si>
  <si>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</si>
  <si>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</si>
  <si>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</si>
  <si>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</si>
  <si>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</si>
  <si>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</si>
  <si>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</si>
  <si>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</si>
  <si>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</si>
  <si>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</si>
  <si>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</si>
  <si>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</si>
  <si>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</si>
  <si>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</si>
  <si>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</si>
  <si>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</si>
  <si>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</si>
  <si>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</si>
  <si>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</si>
  <si>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</si>
  <si>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</si>
  <si>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</si>
  <si>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</si>
  <si>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</si>
  <si>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</si>
  <si>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</si>
  <si>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</si>
  <si>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</si>
  <si>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</si>
  <si>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</si>
  <si>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</si>
  <si>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</si>
  <si>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</si>
  <si>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</si>
  <si>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</si>
  <si>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</si>
  <si>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</si>
  <si>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</si>
  <si>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</si>
  <si>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</si>
  <si>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</si>
  <si>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</si>
  <si>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</si>
  <si>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</si>
  <si>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</si>
  <si>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</si>
  <si>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</si>
  <si>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</si>
  <si>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</si>
  <si>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</si>
  <si>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</si>
  <si>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</si>
  <si>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</si>
  <si>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</si>
  <si>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</si>
  <si>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</si>
  <si>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</si>
  <si>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</si>
  <si>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</si>
  <si>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</si>
  <si>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</si>
  <si>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</si>
  <si>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</si>
  <si>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</si>
  <si>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</si>
  <si>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</si>
  <si>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</si>
  <si>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</si>
  <si>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</si>
  <si>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</si>
  <si>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</si>
  <si>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</si>
  <si>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</si>
  <si>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</si>
  <si>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</si>
  <si>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</si>
  <si>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</si>
  <si>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</si>
  <si>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</si>
  <si>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</si>
  <si>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</si>
  <si>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</si>
  <si>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</si>
  <si>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</si>
  <si>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</si>
  <si>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</si>
  <si>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</si>
  <si>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</si>
  <si>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</si>
  <si>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</si>
  <si>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</si>
  <si>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</si>
  <si>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</si>
  <si>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</si>
  <si>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</si>
  <si>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</si>
  <si>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</si>
  <si>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</si>
  <si>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</si>
  <si>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</si>
  <si>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</si>
  <si>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</si>
  <si>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</si>
  <si>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</si>
  <si>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</si>
  <si>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</si>
  <si>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</si>
  <si>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</si>
  <si>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</si>
  <si>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</si>
  <si>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</si>
  <si>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</si>
  <si>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</si>
  <si>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</si>
  <si>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</si>
  <si>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</si>
  <si>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</si>
  <si>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</si>
  <si>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</si>
  <si>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</si>
  <si>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</si>
  <si>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</si>
  <si>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</si>
  <si>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</si>
  <si>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</si>
  <si>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</si>
  <si>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</si>
  <si>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</si>
  <si>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</si>
  <si>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</si>
  <si>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</si>
  <si>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</si>
  <si>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</si>
  <si>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</si>
  <si>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</si>
  <si>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</si>
  <si>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</si>
  <si>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</si>
  <si>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</si>
  <si>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</si>
  <si>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</si>
  <si>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</si>
  <si>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</si>
  <si>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</si>
  <si>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</si>
  <si>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</si>
  <si>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</si>
  <si>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</si>
  <si>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</si>
  <si>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</si>
  <si>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</si>
  <si>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</si>
  <si>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</si>
  <si>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</si>
  <si>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</si>
  <si>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</si>
  <si>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</si>
  <si>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</si>
  <si>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</si>
  <si>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</si>
  <si>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</si>
  <si>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</si>
  <si>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</si>
  <si>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</si>
  <si>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</si>
  <si>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</si>
  <si>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</si>
  <si>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</si>
  <si>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</si>
  <si>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</si>
  <si>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</si>
  <si>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</si>
  <si>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</si>
  <si>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</si>
  <si>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</si>
  <si>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</si>
  <si>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</si>
  <si>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</si>
  <si>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</si>
  <si>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</si>
  <si>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</si>
  <si>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</si>
  <si>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</si>
  <si>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</si>
  <si>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</si>
  <si>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</si>
  <si>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</si>
  <si>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</si>
  <si>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</si>
  <si>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</si>
  <si>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</si>
  <si>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</si>
  <si>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</si>
  <si>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</si>
  <si>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</si>
  <si>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</si>
  <si>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</si>
  <si>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</si>
  <si>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</si>
  <si>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</si>
  <si>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</si>
  <si>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</si>
  <si>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</si>
  <si>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</si>
  <si>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</si>
  <si>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</si>
  <si>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</si>
  <si>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</si>
  <si>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</si>
  <si>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</si>
  <si>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</si>
  <si>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</si>
  <si>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</si>
  <si>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</si>
  <si>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</si>
  <si>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</si>
  <si>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</si>
  <si>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</si>
  <si>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</si>
  <si>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</si>
  <si>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</si>
  <si>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</si>
  <si>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</si>
  <si>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</si>
  <si>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</si>
  <si>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</si>
  <si>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</si>
  <si>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</si>
  <si>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</si>
  <si>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</si>
  <si>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</si>
  <si>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</si>
  <si>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</si>
  <si>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</si>
  <si>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</si>
  <si>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</si>
  <si>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</si>
  <si>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</si>
  <si>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</si>
  <si>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</si>
  <si>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</si>
  <si>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</si>
  <si>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</si>
  <si>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</si>
  <si>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</si>
  <si>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</si>
  <si>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</si>
  <si>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</si>
  <si>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</si>
  <si>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</si>
  <si>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</si>
  <si>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</si>
  <si>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</si>
  <si>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</si>
  <si>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</si>
  <si>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</si>
  <si>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</si>
  <si>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</si>
  <si>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</si>
  <si>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</si>
  <si>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</si>
  <si>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</si>
  <si>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</si>
  <si>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</si>
  <si>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</si>
  <si>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</si>
  <si>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</si>
  <si>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</si>
  <si>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</si>
  <si>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</si>
  <si>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</si>
  <si>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</si>
  <si>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</si>
  <si>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</si>
  <si>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</si>
  <si>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</si>
  <si>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</si>
  <si>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</si>
  <si>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</si>
  <si>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</si>
  <si>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</si>
  <si>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</si>
  <si>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</si>
  <si>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</si>
  <si>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</si>
  <si>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</si>
  <si>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</si>
  <si>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</si>
  <si>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</si>
  <si>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</si>
  <si>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</si>
  <si>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</si>
  <si>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</si>
  <si>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</si>
  <si>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</si>
  <si>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</si>
  <si>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</si>
  <si>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</si>
  <si>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</si>
  <si>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</si>
  <si>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</si>
  <si>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</si>
  <si>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</si>
  <si>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</si>
  <si>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</si>
  <si>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</si>
  <si>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</si>
  <si>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</si>
  <si>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</si>
  <si>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</si>
  <si>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</si>
  <si>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</si>
  <si>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</si>
  <si>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</si>
  <si>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</si>
  <si>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</si>
  <si>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</si>
  <si>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</si>
  <si>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</si>
  <si>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</si>
  <si>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</si>
  <si>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</si>
  <si>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</si>
  <si>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</si>
  <si>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</si>
  <si>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</si>
  <si>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</si>
  <si>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</si>
  <si>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</si>
  <si>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</si>
  <si>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</si>
  <si>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</si>
  <si>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</si>
  <si>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</si>
  <si>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</si>
  <si>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</si>
  <si>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</si>
  <si>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</si>
  <si>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</si>
  <si>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</si>
  <si>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</si>
  <si>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</si>
  <si>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</si>
  <si>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</si>
  <si>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</si>
  <si>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</si>
  <si>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</si>
  <si>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</si>
  <si>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</si>
  <si>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</si>
  <si>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</si>
  <si>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</si>
  <si>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</si>
  <si>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</si>
  <si>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</si>
  <si>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</si>
  <si>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</si>
  <si>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</si>
  <si>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</si>
  <si>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</si>
  <si>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</si>
  <si>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</si>
  <si>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</si>
  <si>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</si>
  <si>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</si>
  <si>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</si>
  <si>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</si>
  <si>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</si>
  <si>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</si>
  <si>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</si>
  <si>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</si>
  <si>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</si>
  <si>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</si>
  <si>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</si>
  <si>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</si>
  <si>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</si>
  <si>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</si>
  <si>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</si>
  <si>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</si>
  <si>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</si>
  <si>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</si>
  <si>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</si>
  <si>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</si>
  <si>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</si>
  <si>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</si>
  <si>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</si>
  <si>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</si>
  <si>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</si>
  <si>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</si>
  <si>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</si>
  <si>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</si>
  <si>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</si>
  <si>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</si>
  <si>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</si>
  <si>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</si>
  <si>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</si>
  <si>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</si>
  <si>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</si>
  <si>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</si>
  <si>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</si>
  <si>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</si>
  <si>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</si>
  <si>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</si>
  <si>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</si>
  <si>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</si>
  <si>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</si>
  <si>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</si>
  <si>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</si>
  <si>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</si>
  <si>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</si>
  <si>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</si>
  <si>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</si>
  <si>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</si>
  <si>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</si>
  <si>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</si>
  <si>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</si>
  <si>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</si>
  <si>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</si>
  <si>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</si>
  <si>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</si>
  <si>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</si>
  <si>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</si>
  <si>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</si>
  <si>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</si>
  <si>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</si>
  <si>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</si>
  <si>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</si>
  <si>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</si>
  <si>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</si>
  <si>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</si>
  <si>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</si>
  <si>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</si>
  <si>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</si>
  <si>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</si>
  <si>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</si>
  <si>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</si>
  <si>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</si>
  <si>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</si>
  <si>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</si>
  <si>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</si>
  <si>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</si>
  <si>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</si>
  <si>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</si>
  <si>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</si>
  <si>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</si>
  <si>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</si>
  <si>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</si>
  <si>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</si>
  <si>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</si>
  <si>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</si>
  <si>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</si>
  <si>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</si>
  <si>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</si>
  <si>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</si>
  <si>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</si>
  <si>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</si>
  <si>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</si>
  <si>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</si>
  <si>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</si>
  <si>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</si>
  <si>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</si>
  <si>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</si>
  <si>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</si>
  <si>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</si>
  <si>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</si>
  <si>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</si>
  <si>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</si>
  <si>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</si>
  <si>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</si>
  <si>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</si>
  <si>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</si>
  <si>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</si>
  <si>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</si>
  <si>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</si>
  <si>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</si>
  <si>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</si>
  <si>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</si>
  <si>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</si>
  <si>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</si>
  <si>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</si>
  <si>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</si>
  <si>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</si>
  <si>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</si>
  <si>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</si>
  <si>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</si>
  <si>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</si>
  <si>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</si>
  <si>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</si>
  <si>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</si>
  <si>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</si>
  <si>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</si>
  <si>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</si>
  <si>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</si>
  <si>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</si>
  <si>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</si>
  <si>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</si>
  <si>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</si>
  <si>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</si>
  <si>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</si>
  <si>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</si>
  <si>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</si>
  <si>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</si>
  <si>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</si>
  <si>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</si>
  <si>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</si>
  <si>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</si>
  <si>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</si>
  <si>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</si>
  <si>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</si>
  <si>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</si>
  <si>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</si>
  <si>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</si>
  <si>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</si>
  <si>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</si>
  <si>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</si>
  <si>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</si>
  <si>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</si>
  <si>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</si>
  <si>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</si>
  <si>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</si>
  <si>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</si>
  <si>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</si>
  <si>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</si>
  <si>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</si>
  <si>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</si>
  <si>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</si>
  <si>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</si>
  <si>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</si>
  <si>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</si>
  <si>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</si>
  <si>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</si>
  <si>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</si>
  <si>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</si>
  <si>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</si>
  <si>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</si>
  <si>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</si>
  <si>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</si>
  <si>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</si>
  <si>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</si>
  <si>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</si>
  <si>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</si>
  <si>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</si>
  <si>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</si>
  <si>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</si>
  <si>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</si>
  <si>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</si>
  <si>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</si>
  <si>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</si>
  <si>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</si>
  <si>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</si>
  <si>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</si>
  <si>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</si>
  <si>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</si>
  <si>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</si>
  <si>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</si>
  <si>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</si>
  <si>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</si>
  <si>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</si>
  <si>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</si>
  <si>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</si>
  <si>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</si>
  <si>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</si>
  <si>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</si>
  <si>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</si>
  <si>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</si>
  <si>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</si>
  <si>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</si>
  <si>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</si>
  <si>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</si>
  <si>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</si>
  <si>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</si>
  <si>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</si>
  <si>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</si>
  <si>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</si>
  <si>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</si>
  <si>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</si>
  <si>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</si>
  <si>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</si>
  <si>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</si>
  <si>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</si>
  <si>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</si>
  <si>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</si>
  <si>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</si>
  <si>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</si>
  <si>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</si>
  <si>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</si>
  <si>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</si>
  <si>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</si>
  <si>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</si>
  <si>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</si>
  <si>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</si>
  <si>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</si>
  <si>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</si>
  <si>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</si>
  <si>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</si>
  <si>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</si>
  <si>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</si>
  <si>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</si>
  <si>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</si>
  <si>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</si>
  <si>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</si>
  <si>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</si>
  <si>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</si>
  <si>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</si>
  <si>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</si>
  <si>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</si>
  <si>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</si>
  <si>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</si>
  <si>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</si>
  <si>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</si>
  <si>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</si>
  <si>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</si>
  <si>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</si>
  <si>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</si>
  <si>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</si>
  <si>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</si>
  <si>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</si>
  <si>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</si>
  <si>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</si>
  <si>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</si>
  <si>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</si>
  <si>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</si>
  <si>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</si>
  <si>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</si>
  <si>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</si>
  <si>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</si>
  <si>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</si>
  <si>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</si>
  <si>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</si>
  <si>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</si>
  <si>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</si>
  <si>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</si>
  <si>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</si>
  <si>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</si>
  <si>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</si>
  <si>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</si>
  <si>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</si>
  <si>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</si>
  <si>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</si>
  <si>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</si>
  <si>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</si>
  <si>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</si>
  <si>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</si>
  <si>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</si>
  <si>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</si>
  <si>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</si>
  <si>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</si>
  <si>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</si>
  <si>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</si>
  <si>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</si>
  <si>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</si>
  <si>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</si>
  <si>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</si>
  <si>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</si>
  <si>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</si>
  <si>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</si>
  <si>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</si>
  <si>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</si>
  <si>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</si>
  <si>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</si>
  <si>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</si>
  <si>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</si>
  <si>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</si>
  <si>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</si>
  <si>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</si>
  <si>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</si>
  <si>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</si>
  <si>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</si>
  <si>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</si>
  <si>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</si>
  <si>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</si>
  <si>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</si>
  <si>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</si>
  <si>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</si>
  <si>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</si>
  <si>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</si>
  <si>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</si>
  <si>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</si>
  <si>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</si>
  <si>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</si>
  <si>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</si>
  <si>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</si>
  <si>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</si>
  <si>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</si>
  <si>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</si>
  <si>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</si>
  <si>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</si>
  <si>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</si>
  <si>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</si>
  <si>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</si>
  <si>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</si>
  <si>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</si>
  <si>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</si>
  <si>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</si>
  <si>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</si>
  <si>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</si>
  <si>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</si>
  <si>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</si>
  <si>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</si>
  <si>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</si>
  <si>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</si>
  <si>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</si>
  <si>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</si>
  <si>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</si>
  <si>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</si>
  <si>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</si>
  <si>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</si>
  <si>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</si>
  <si>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</si>
  <si>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</si>
  <si>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</si>
  <si>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</si>
  <si>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</si>
  <si>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</si>
  <si>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</si>
  <si>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</si>
  <si>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</si>
  <si>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</si>
  <si>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</si>
  <si>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</si>
  <si>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</si>
  <si>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</si>
  <si>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</si>
  <si>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</si>
  <si>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</si>
  <si>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</si>
  <si>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</si>
  <si>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</si>
  <si>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</si>
  <si>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</si>
  <si>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</si>
  <si>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</si>
  <si>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</si>
  <si>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</si>
  <si>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</si>
  <si>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</si>
  <si>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</si>
  <si>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</si>
  <si>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</si>
  <si>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</si>
  <si>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</si>
  <si>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</si>
  <si>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</si>
  <si>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</si>
  <si>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</si>
  <si>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</si>
  <si>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</si>
  <si>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</si>
  <si>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</si>
  <si>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</si>
  <si>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</si>
  <si>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</si>
  <si>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</si>
  <si>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</si>
  <si>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</si>
  <si>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</si>
  <si>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</si>
  <si>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</si>
  <si>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</si>
  <si>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</si>
  <si>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</si>
  <si>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</si>
  <si>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</si>
  <si>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</si>
  <si>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</si>
  <si>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</si>
  <si>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</si>
  <si>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</si>
  <si>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</si>
  <si>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</si>
  <si>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</si>
  <si>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</si>
  <si>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</si>
  <si>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</si>
  <si>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</si>
  <si>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</si>
  <si>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</si>
  <si>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</si>
  <si>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</si>
  <si>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</si>
  <si>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</si>
  <si>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</si>
  <si>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</si>
  <si>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</si>
  <si>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</si>
  <si>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</si>
  <si>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</si>
  <si>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</si>
  <si>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</si>
  <si>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</si>
  <si>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</si>
  <si>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</si>
  <si>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</si>
  <si>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</si>
  <si>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</si>
  <si>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</si>
  <si>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</si>
  <si>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</si>
  <si>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</si>
  <si>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</si>
  <si>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</si>
  <si>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</si>
  <si>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</si>
  <si>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</si>
  <si>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</si>
  <si>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</si>
  <si>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</si>
  <si>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</si>
  <si>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</si>
  <si>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</si>
  <si>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</si>
  <si>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</si>
  <si>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</si>
  <si>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</si>
  <si>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</si>
  <si>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</si>
  <si>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</si>
  <si>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</si>
  <si>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</si>
  <si>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</si>
  <si>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</si>
  <si>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</si>
  <si>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</si>
  <si>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</si>
  <si>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</si>
  <si>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</si>
  <si>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</si>
  <si>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</si>
  <si>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</si>
  <si>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</si>
  <si>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</si>
  <si>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</si>
  <si>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</si>
  <si>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</si>
  <si>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</si>
  <si>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</si>
  <si>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</si>
  <si>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</si>
  <si>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</si>
  <si>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</si>
  <si>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</si>
  <si>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</si>
  <si>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</si>
  <si>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</si>
  <si>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</si>
  <si>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</si>
  <si>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</si>
  <si>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</si>
  <si>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</si>
  <si>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</si>
  <si>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</si>
  <si>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</si>
  <si>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</si>
  <si>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</si>
  <si>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</si>
  <si>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</si>
  <si>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</si>
  <si>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</si>
  <si>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</si>
  <si>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</si>
  <si>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</si>
  <si>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</si>
  <si>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</si>
  <si>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</si>
  <si>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</si>
  <si>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</si>
  <si>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</si>
  <si>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</si>
  <si>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</si>
  <si>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</si>
  <si>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</si>
  <si>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</si>
  <si>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</si>
  <si>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</si>
  <si>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</si>
  <si>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</si>
  <si>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</si>
  <si>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</si>
  <si>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</si>
  <si>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</si>
  <si>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</si>
  <si>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</si>
  <si>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</si>
  <si>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</si>
  <si>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</si>
  <si>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</si>
  <si>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</si>
  <si>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</si>
  <si>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</si>
  <si>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</si>
  <si>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</si>
  <si>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</si>
  <si>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</si>
  <si>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</si>
  <si>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</si>
  <si>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</si>
  <si>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</si>
  <si>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</si>
  <si>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</si>
  <si>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</si>
  <si>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</si>
  <si>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</si>
  <si>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</si>
  <si>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</si>
  <si>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</si>
  <si>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</si>
  <si>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</si>
  <si>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</si>
  <si>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</si>
  <si>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</si>
  <si>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</si>
  <si>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</si>
  <si>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</si>
  <si>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</si>
  <si>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</si>
  <si>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</si>
  <si>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</si>
  <si>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</si>
  <si>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</si>
  <si>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</si>
  <si>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</si>
  <si>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</si>
  <si>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</si>
  <si>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</si>
  <si>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</si>
  <si>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</si>
  <si>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</si>
  <si>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</si>
  <si>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</si>
  <si>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</si>
  <si>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</si>
  <si>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</si>
  <si>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</si>
  <si>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</si>
  <si>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</si>
  <si>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</si>
  <si>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</si>
  <si>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</si>
  <si>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</si>
  <si>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</si>
  <si>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</si>
  <si>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</si>
  <si>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</si>
  <si>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</si>
  <si>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</si>
  <si>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</si>
  <si>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</si>
  <si>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</si>
  <si>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</si>
  <si>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</si>
  <si>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</si>
  <si>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</si>
  <si>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</si>
  <si>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</si>
  <si>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</si>
  <si>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</si>
  <si>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</si>
  <si>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</si>
  <si>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</si>
  <si>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</si>
  <si>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</si>
  <si>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</si>
  <si>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</si>
  <si>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</si>
  <si>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</si>
  <si>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</si>
  <si>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</si>
  <si>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</si>
  <si>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</si>
  <si>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</si>
  <si>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</si>
  <si>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</si>
  <si>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</si>
  <si>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</si>
  <si>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</si>
  <si>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</si>
  <si>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</si>
  <si>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</si>
  <si>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</si>
  <si>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</si>
  <si>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</si>
  <si>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</si>
  <si>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</si>
  <si>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</si>
  <si>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</si>
  <si>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</si>
  <si>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</si>
  <si>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</si>
  <si>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</si>
  <si>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</si>
  <si>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</si>
  <si>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</si>
  <si>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</si>
  <si>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</si>
  <si>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</si>
  <si>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</si>
  <si>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</si>
  <si>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</si>
  <si>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</si>
  <si>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</si>
  <si>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</si>
  <si>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</si>
  <si>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</si>
  <si>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</si>
  <si>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</si>
  <si>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</si>
  <si>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</si>
  <si>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</si>
  <si>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</si>
  <si>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</si>
  <si>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</si>
  <si>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</si>
  <si>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</si>
  <si>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</si>
  <si>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</si>
  <si>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</si>
  <si>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</si>
  <si>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</si>
  <si>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</si>
  <si>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</si>
  <si>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</si>
  <si>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</si>
  <si>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</si>
  <si>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</si>
  <si>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</si>
  <si>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</si>
  <si>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</si>
  <si>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</si>
  <si>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</si>
  <si>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</si>
  <si>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</si>
  <si>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</si>
  <si>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</si>
  <si>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</si>
  <si>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</si>
  <si>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</si>
  <si>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</si>
  <si>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</si>
  <si>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</si>
  <si>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</si>
  <si>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</si>
  <si>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</si>
  <si>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</si>
  <si>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</si>
  <si>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</si>
  <si>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</si>
  <si>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</si>
  <si>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</si>
  <si>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</si>
  <si>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</si>
  <si>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</si>
  <si>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</si>
  <si>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</si>
  <si>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</si>
  <si>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</si>
  <si>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</si>
  <si>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</si>
  <si>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</si>
  <si>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</si>
  <si>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</si>
  <si>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</si>
  <si>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</si>
  <si>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</si>
  <si>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</si>
  <si>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</si>
  <si>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</si>
  <si>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</si>
  <si>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</si>
  <si>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</si>
  <si>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</si>
  <si>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</si>
  <si>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</si>
  <si>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</si>
  <si>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</si>
  <si>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</si>
  <si>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</si>
  <si>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</si>
  <si>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</si>
  <si>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</si>
  <si>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</si>
  <si>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</si>
  <si>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</si>
  <si>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</si>
  <si>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</si>
  <si>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</si>
  <si>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</si>
  <si>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</si>
  <si>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</si>
  <si>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</si>
  <si>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</si>
  <si>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</si>
  <si>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</si>
  <si>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</si>
  <si>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</si>
  <si>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</si>
  <si>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</si>
  <si>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</si>
  <si>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</si>
  <si>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</si>
  <si>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</si>
  <si>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</si>
  <si>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</si>
  <si>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</si>
  <si>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</si>
  <si>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</si>
  <si>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</si>
  <si>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</si>
  <si>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</si>
  <si>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</si>
  <si>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</si>
  <si>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</si>
  <si>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</si>
  <si>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</si>
  <si>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</si>
  <si>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</si>
  <si>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</si>
  <si>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</si>
  <si>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</si>
  <si>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</si>
  <si>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</si>
  <si>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</si>
  <si>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</si>
  <si>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</si>
  <si>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</si>
  <si>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</si>
  <si>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</si>
  <si>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</si>
  <si>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</si>
  <si>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</si>
  <si>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</si>
  <si>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</si>
  <si>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</si>
  <si>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</si>
  <si>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</si>
  <si>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</si>
  <si>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</si>
  <si>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</si>
  <si>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</si>
  <si>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</si>
  <si>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</si>
  <si>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</si>
  <si>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</si>
  <si>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</si>
  <si>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</si>
  <si>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</si>
  <si>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</si>
  <si>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</si>
  <si>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</si>
  <si>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</si>
  <si>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</si>
  <si>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</si>
  <si>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</si>
  <si>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</si>
  <si>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</si>
  <si>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</si>
  <si>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</si>
  <si>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</si>
  <si>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</si>
  <si>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</si>
  <si>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</si>
  <si>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</si>
  <si>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</si>
  <si>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</si>
  <si>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</si>
  <si>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</si>
  <si>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</si>
  <si>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</si>
  <si>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</si>
  <si>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</si>
  <si>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</si>
  <si>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</si>
  <si>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</si>
  <si>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</si>
  <si>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</si>
  <si>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</si>
  <si>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</si>
  <si>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</si>
  <si>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</si>
  <si>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</si>
  <si>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</si>
  <si>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</si>
  <si>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</si>
  <si>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</si>
  <si>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</si>
  <si>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</si>
  <si>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</si>
  <si>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</si>
  <si>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</si>
  <si>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</si>
  <si>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</si>
  <si>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</si>
  <si>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</si>
  <si>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</si>
  <si>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</si>
  <si>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</si>
  <si>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</si>
  <si>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</si>
  <si>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</si>
  <si>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</si>
  <si>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</si>
  <si>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</si>
  <si>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</si>
  <si>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</si>
  <si>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</si>
  <si>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</si>
  <si>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</si>
  <si>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</si>
  <si>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</si>
  <si>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</si>
  <si>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</si>
  <si>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</si>
  <si>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</si>
  <si>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</si>
  <si>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</si>
  <si>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</si>
  <si>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</si>
  <si>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</si>
  <si>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</si>
  <si>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</si>
  <si>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</si>
  <si>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</si>
  <si>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</si>
  <si>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</si>
  <si>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</si>
  <si>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</si>
  <si>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</si>
  <si>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</si>
  <si>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</si>
  <si>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</si>
  <si>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</si>
  <si>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</si>
  <si>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</si>
  <si>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</si>
  <si>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</si>
  <si>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</si>
  <si>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</si>
  <si>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</si>
  <si>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</si>
  <si>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</si>
  <si>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</si>
  <si>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</si>
  <si>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</si>
  <si>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</si>
  <si>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</si>
  <si>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</si>
  <si>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</si>
  <si>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</si>
  <si>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</si>
  <si>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</si>
  <si>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</si>
  <si>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</si>
  <si>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</si>
  <si>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</si>
  <si>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</si>
  <si>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</si>
  <si>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</si>
  <si>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</si>
  <si>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</si>
  <si>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</si>
  <si>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</si>
  <si>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</si>
  <si>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</si>
  <si>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</si>
  <si>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</si>
  <si>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</si>
  <si>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</si>
  <si>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</si>
  <si>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</si>
  <si>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</si>
  <si>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</si>
  <si>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</si>
  <si>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</si>
  <si>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</si>
  <si>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</si>
  <si>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</si>
  <si>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</si>
  <si>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</si>
  <si>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</si>
  <si>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</si>
  <si>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</si>
  <si>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</si>
  <si>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</si>
  <si>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</si>
  <si>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</si>
  <si>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</si>
  <si>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</si>
  <si>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</si>
  <si>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</si>
  <si>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</si>
  <si>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</si>
  <si>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</si>
  <si>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</si>
  <si>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</si>
  <si>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</si>
  <si>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</si>
  <si>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</si>
  <si>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</si>
  <si>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</si>
  <si>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</si>
  <si>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</si>
  <si>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</si>
  <si>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</si>
  <si>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</si>
  <si>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</si>
  <si>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</si>
  <si>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</si>
  <si>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</si>
  <si>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</si>
  <si>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</si>
  <si>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</si>
  <si>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</si>
  <si>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</si>
  <si>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</si>
  <si>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</si>
  <si>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</si>
  <si>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</si>
  <si>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</si>
  <si>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</si>
  <si>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</si>
  <si>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</si>
  <si>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</si>
  <si>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</si>
  <si>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</si>
  <si>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</si>
  <si>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</si>
  <si>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</si>
  <si>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</si>
  <si>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</si>
  <si>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</si>
  <si>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</si>
  <si>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</si>
  <si>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</si>
  <si>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</si>
  <si>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</si>
  <si>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</si>
  <si>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</si>
  <si>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</si>
  <si>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</si>
  <si>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</si>
  <si>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</si>
  <si>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</si>
  <si>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</si>
  <si>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</si>
  <si>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</si>
  <si>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</si>
  <si>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</si>
  <si>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</si>
  <si>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</si>
  <si>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</si>
  <si>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</si>
  <si>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</si>
  <si>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</si>
  <si>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</si>
  <si>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</si>
  <si>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</si>
  <si>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</si>
  <si>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</si>
  <si>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</si>
  <si>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</si>
  <si>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</si>
  <si>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</si>
  <si>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</si>
  <si>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</si>
  <si>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</si>
  <si>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</si>
  <si>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</si>
  <si>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</si>
  <si>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</si>
  <si>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</si>
  <si>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</si>
  <si>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</si>
  <si>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</si>
  <si>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</si>
  <si>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</si>
  <si>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</si>
  <si>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</si>
  <si>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</si>
  <si>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</si>
  <si>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</si>
  <si>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</si>
  <si>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</si>
  <si>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</si>
  <si>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</si>
  <si>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</si>
  <si>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</si>
  <si>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</si>
  <si>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</si>
  <si>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</si>
  <si>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</si>
  <si>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</si>
  <si>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</si>
  <si>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</si>
  <si>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</si>
  <si>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</si>
  <si>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</si>
  <si>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</si>
  <si>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</si>
  <si>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</si>
  <si>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</si>
  <si>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</si>
  <si>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</si>
  <si>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</si>
  <si>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</si>
  <si>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</si>
  <si>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</si>
  <si>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</si>
  <si>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</si>
  <si>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</si>
  <si>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</si>
  <si>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</si>
  <si>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</si>
  <si>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</si>
  <si>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</si>
  <si>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</si>
  <si>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</si>
  <si>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</si>
  <si>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</si>
  <si>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</si>
  <si>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</si>
  <si>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</si>
  <si>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</si>
  <si>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</si>
  <si>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</si>
  <si>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</si>
  <si>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</si>
  <si>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</si>
  <si>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</si>
  <si>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</si>
  <si>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</si>
  <si>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</si>
  <si>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</si>
  <si>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</si>
  <si>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</si>
  <si>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</si>
  <si>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</si>
  <si>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</si>
  <si>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</si>
  <si>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</si>
  <si>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</si>
  <si>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</si>
  <si>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</si>
  <si>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</si>
  <si>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</si>
  <si>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</si>
  <si>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</si>
  <si>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</si>
  <si>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</si>
  <si>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</si>
  <si>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</si>
  <si>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</si>
  <si>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</si>
  <si>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</si>
  <si>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</si>
  <si>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</si>
  <si>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</si>
  <si>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</si>
  <si>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</si>
  <si>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</si>
  <si>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</si>
  <si>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</si>
  <si>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</si>
  <si>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</si>
  <si>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</si>
  <si>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</si>
  <si>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</si>
  <si>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</si>
  <si>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</si>
  <si>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</si>
  <si>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</si>
  <si>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</si>
  <si>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</si>
  <si>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</si>
  <si>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</si>
  <si>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</si>
  <si>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</si>
  <si>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</si>
  <si>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</si>
  <si>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</si>
  <si>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</si>
  <si>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</si>
  <si>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</si>
  <si>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</si>
  <si>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</si>
  <si>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</si>
  <si>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</si>
  <si>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</si>
  <si>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</si>
  <si>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</si>
  <si>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</si>
  <si>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</si>
  <si>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</si>
  <si>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</si>
  <si>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</si>
  <si>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</si>
  <si>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</si>
  <si>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</si>
  <si>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</si>
  <si>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</si>
  <si>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</si>
  <si>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</si>
  <si>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</si>
  <si>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</si>
  <si>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</si>
  <si>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</si>
  <si>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</si>
  <si>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</si>
  <si>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</si>
  <si>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</si>
  <si>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</si>
  <si>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</si>
  <si>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</si>
  <si>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</si>
  <si>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</si>
  <si>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</si>
  <si>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</si>
  <si>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</si>
  <si>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</si>
  <si>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</si>
  <si>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</si>
  <si>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</si>
  <si>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</si>
  <si>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</si>
  <si>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</si>
  <si>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</si>
  <si>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</si>
  <si>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</si>
  <si>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</si>
  <si>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</si>
  <si>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</si>
  <si>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</si>
  <si>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</si>
  <si>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</si>
  <si>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</si>
  <si>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</si>
  <si>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</si>
  <si>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</si>
  <si>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</si>
  <si>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</si>
  <si>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</si>
  <si>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</si>
  <si>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</si>
  <si>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</si>
  <si>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</si>
  <si>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</si>
  <si>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</si>
  <si>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</si>
  <si>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</si>
  <si>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</si>
  <si>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</si>
  <si>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</si>
  <si>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</si>
  <si>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</si>
  <si>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</si>
  <si>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</si>
  <si>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</si>
  <si>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</si>
  <si>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</si>
  <si>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</si>
  <si>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</si>
  <si>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</si>
  <si>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</si>
  <si>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</si>
  <si>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</si>
  <si>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</si>
  <si>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</si>
  <si>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</si>
  <si>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</si>
  <si>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</si>
  <si>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</si>
  <si>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</si>
  <si>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</si>
  <si>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</si>
  <si>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</si>
  <si>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</si>
  <si>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</si>
  <si>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</si>
  <si>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</si>
  <si>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</si>
  <si>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</si>
  <si>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</si>
  <si>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</si>
  <si>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</si>
  <si>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</si>
  <si>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</si>
  <si>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</si>
  <si>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</si>
  <si>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</si>
  <si>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</si>
  <si>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</si>
  <si>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</si>
  <si>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</si>
  <si>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</si>
  <si>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</si>
  <si>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</si>
  <si>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</si>
  <si>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</si>
  <si>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</si>
  <si>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</si>
  <si>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</si>
  <si>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</si>
  <si>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</si>
  <si>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</si>
  <si>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</si>
  <si>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</si>
  <si>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</si>
  <si>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</si>
  <si>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</si>
  <si>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</si>
  <si>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</si>
  <si>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</si>
  <si>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</si>
  <si>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</si>
  <si>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</si>
  <si>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</si>
  <si>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</si>
  <si>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</si>
  <si>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</si>
  <si>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</si>
  <si>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</si>
  <si>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</si>
  <si>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</si>
  <si>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</si>
  <si>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</si>
  <si>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</si>
  <si>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</si>
  <si>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</si>
  <si>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</si>
  <si>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</si>
  <si>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</si>
  <si>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</si>
  <si>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</si>
  <si>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</si>
  <si>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</si>
  <si>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</si>
  <si>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</si>
  <si>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</si>
  <si>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</si>
  <si>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</si>
  <si>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</si>
  <si>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</si>
  <si>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</si>
  <si>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</si>
  <si>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</si>
  <si>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</si>
  <si>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</si>
  <si>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</si>
  <si>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</si>
  <si>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</si>
  <si>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</si>
  <si>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</si>
  <si>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</si>
  <si>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</si>
  <si>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</si>
  <si>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</si>
  <si>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</si>
  <si>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</si>
  <si>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</si>
  <si>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</si>
  <si>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</si>
  <si>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</si>
  <si>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</si>
  <si>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</si>
  <si>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</si>
  <si>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</si>
  <si>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</si>
  <si>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</si>
  <si>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</si>
  <si>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</si>
  <si>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</si>
  <si>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</si>
  <si>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</si>
  <si>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</si>
  <si>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</si>
  <si>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</si>
  <si>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</si>
  <si>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</si>
  <si>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</si>
  <si>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</si>
  <si>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</si>
  <si>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</si>
  <si>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</si>
  <si>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</si>
  <si>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</si>
  <si>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</si>
  <si>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</si>
  <si>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</si>
  <si>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</si>
  <si>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</si>
  <si>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</si>
  <si>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</si>
  <si>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</si>
  <si>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</si>
  <si>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</si>
  <si>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</si>
  <si>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</si>
  <si>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</si>
  <si>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</si>
  <si>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</si>
  <si>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</si>
  <si>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</si>
  <si>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</si>
  <si>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</si>
  <si>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</si>
  <si>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</si>
  <si>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</si>
  <si>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</si>
  <si>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</si>
  <si>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</si>
  <si>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</si>
  <si>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</si>
  <si>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</si>
  <si>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</si>
  <si>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</si>
  <si>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</si>
  <si>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</si>
  <si>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</si>
  <si>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</si>
  <si>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</si>
  <si>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</si>
  <si>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</si>
  <si>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</si>
  <si>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</si>
  <si>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</si>
  <si>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</si>
  <si>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</si>
  <si>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</si>
  <si>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</si>
  <si>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</si>
  <si>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</si>
  <si>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</si>
  <si>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</si>
  <si>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</si>
  <si>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</si>
  <si>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</si>
  <si>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</si>
  <si>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</si>
  <si>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</si>
  <si>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</si>
  <si>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</si>
  <si>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</si>
  <si>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</si>
  <si>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</si>
  <si>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</si>
  <si>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</si>
  <si>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</si>
  <si>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</si>
  <si>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</si>
  <si>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</si>
  <si>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</si>
  <si>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</si>
  <si>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</si>
  <si>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</si>
  <si>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</si>
  <si>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</si>
  <si>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</si>
  <si>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</si>
  <si>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</si>
  <si>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</si>
  <si>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</si>
  <si>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</si>
  <si>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</si>
  <si>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</si>
  <si>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</si>
  <si>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</si>
  <si>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</si>
  <si>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</si>
  <si>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</si>
  <si>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</si>
  <si>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</si>
  <si>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</si>
  <si>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</si>
  <si>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</si>
  <si>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</si>
  <si>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</si>
  <si>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</si>
  <si>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</si>
  <si>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</si>
  <si>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</si>
  <si>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</si>
  <si>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</si>
  <si>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</si>
  <si>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</si>
  <si>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</si>
  <si>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</si>
  <si>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</si>
  <si>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</si>
  <si>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</si>
  <si>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</si>
  <si>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</si>
  <si>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</si>
  <si>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</si>
  <si>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</si>
  <si>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</si>
  <si>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</si>
  <si>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</si>
  <si>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</si>
  <si>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</si>
  <si>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</si>
  <si>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</si>
  <si>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</si>
  <si>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</si>
  <si>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</si>
  <si>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</si>
  <si>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</si>
  <si>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</si>
  <si>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</si>
  <si>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</si>
  <si>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</si>
  <si>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</si>
  <si>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</si>
  <si>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</si>
  <si>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</si>
  <si>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</si>
  <si>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</si>
  <si>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</si>
  <si>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</si>
  <si>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</si>
  <si>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</si>
  <si>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</si>
  <si>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</si>
  <si>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</si>
  <si>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</si>
  <si>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</si>
  <si>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</si>
  <si>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</si>
  <si>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</si>
  <si>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</si>
  <si>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</si>
  <si>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</si>
  <si>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</si>
  <si>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</si>
  <si>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</si>
  <si>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</si>
  <si>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</si>
  <si>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</si>
  <si>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</si>
  <si>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</si>
  <si>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</si>
  <si>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</si>
  <si>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</si>
  <si>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</si>
  <si>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</si>
  <si>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</si>
  <si>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</si>
  <si>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</si>
  <si>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</si>
  <si>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</si>
  <si>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</si>
  <si>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</si>
  <si>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</si>
  <si>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</si>
  <si>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</si>
  <si>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</si>
  <si>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</si>
  <si>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</si>
  <si>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</si>
  <si>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</si>
  <si>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</si>
  <si>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</si>
  <si>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</si>
  <si>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</si>
  <si>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</si>
  <si>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</si>
  <si>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</si>
  <si>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</si>
  <si>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</si>
  <si>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</si>
  <si>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</si>
  <si>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</si>
  <si>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</si>
  <si>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</si>
  <si>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</si>
  <si>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</si>
  <si>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</si>
  <si>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</si>
  <si>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</si>
  <si>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</si>
  <si>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</si>
  <si>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</si>
  <si>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</si>
  <si>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</si>
  <si>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</si>
  <si>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</si>
  <si>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</si>
  <si>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</si>
  <si>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</si>
  <si>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</si>
  <si>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</si>
  <si>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</si>
  <si>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</si>
  <si>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</si>
  <si>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</si>
  <si>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</si>
  <si>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</si>
  <si>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</si>
  <si>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</si>
  <si>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</si>
  <si>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</si>
  <si>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</si>
  <si>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</si>
  <si>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</si>
  <si>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</si>
  <si>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</si>
  <si>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</si>
  <si>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</si>
  <si>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</si>
  <si>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</si>
  <si>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</si>
  <si>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</si>
  <si>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</si>
  <si>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</si>
  <si>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</si>
  <si>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</si>
  <si>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</si>
  <si>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</si>
  <si>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</si>
  <si>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</si>
  <si>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</si>
  <si>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</si>
  <si>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</si>
  <si>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</si>
  <si>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</si>
  <si>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</si>
  <si>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</si>
  <si>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</si>
  <si>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</si>
  <si>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</si>
  <si>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</si>
  <si>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</si>
  <si>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</si>
  <si>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</si>
  <si>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</si>
  <si>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</si>
  <si>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</si>
  <si>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</si>
  <si>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</si>
  <si>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</si>
  <si>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</si>
  <si>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</si>
  <si>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</si>
  <si>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</si>
  <si>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</si>
  <si>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</si>
  <si>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</si>
  <si>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</si>
  <si>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</si>
  <si>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</si>
  <si>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</si>
  <si>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</si>
  <si>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</si>
  <si>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</si>
  <si>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</si>
  <si>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</si>
  <si>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</si>
  <si>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</si>
  <si>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</si>
  <si>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</si>
  <si>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</si>
  <si>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</si>
  <si>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</si>
  <si>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</si>
  <si>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</si>
  <si>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</si>
  <si>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</si>
  <si>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</si>
  <si>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</si>
  <si>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</si>
  <si>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</si>
  <si>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</si>
  <si>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</si>
  <si>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</si>
  <si>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</si>
  <si>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</si>
  <si>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</si>
  <si>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</si>
  <si>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</si>
  <si>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</si>
  <si>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</si>
  <si>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</si>
  <si>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</si>
  <si>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</si>
  <si>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</si>
  <si>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</si>
  <si>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</si>
  <si>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</si>
  <si>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</si>
  <si>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</si>
  <si>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</si>
  <si>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</si>
  <si>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</si>
  <si>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</si>
  <si>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</si>
  <si>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</si>
  <si>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</si>
  <si>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</si>
  <si>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</si>
  <si>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</si>
  <si>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</si>
  <si>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</si>
  <si>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</si>
  <si>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</si>
  <si>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</si>
  <si>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</si>
  <si>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</si>
  <si>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</si>
  <si>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</si>
  <si>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</si>
  <si>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</si>
  <si>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</si>
  <si>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</si>
  <si>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</si>
  <si>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</si>
  <si>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</si>
  <si>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</si>
  <si>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</si>
  <si>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</si>
  <si>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</si>
  <si>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</si>
  <si>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</si>
  <si>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</si>
  <si>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</si>
  <si>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</si>
  <si>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</si>
  <si>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</si>
  <si>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</si>
  <si>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</si>
  <si>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</si>
  <si>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</si>
  <si>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</si>
  <si>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</si>
  <si>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</si>
  <si>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</si>
  <si>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</si>
  <si>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</si>
  <si>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</si>
  <si>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</si>
  <si>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</si>
  <si>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</si>
  <si>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</si>
  <si>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</si>
  <si>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</si>
  <si>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</si>
  <si>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</si>
  <si>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</si>
  <si>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</si>
  <si>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</si>
  <si>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</si>
  <si>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</si>
  <si>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</si>
  <si>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</si>
  <si>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</si>
  <si>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</si>
  <si>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</si>
  <si>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</si>
  <si>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</si>
  <si>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</si>
  <si>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</si>
  <si>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</si>
  <si>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</si>
  <si>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</si>
  <si>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</si>
  <si>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</si>
  <si>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</si>
  <si>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</si>
  <si>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</si>
  <si>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</si>
  <si>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</si>
  <si>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</si>
  <si>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</si>
  <si>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</si>
  <si>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</si>
  <si>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</si>
  <si>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</si>
  <si>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</si>
  <si>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</si>
  <si>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</si>
  <si>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</si>
  <si>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</si>
  <si>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</si>
  <si>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</si>
  <si>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</si>
  <si>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</si>
  <si>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</si>
  <si>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</si>
  <si>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</si>
  <si>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</si>
  <si>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</si>
  <si>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</si>
  <si>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</si>
  <si>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</si>
  <si>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</si>
  <si>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</si>
  <si>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</si>
  <si>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</si>
  <si>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</si>
  <si>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</si>
  <si>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</si>
  <si>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</si>
  <si>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</si>
  <si>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</si>
  <si>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</si>
  <si>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</si>
  <si>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</si>
  <si>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</si>
  <si>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</si>
  <si>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</si>
  <si>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</si>
  <si>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</si>
  <si>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</si>
  <si>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</si>
  <si>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</si>
  <si>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</si>
  <si>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</si>
  <si>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</si>
  <si>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</si>
  <si>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</si>
  <si>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</si>
  <si>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</si>
  <si>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</si>
  <si>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</si>
  <si>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</si>
  <si>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</si>
  <si>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</si>
  <si>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</si>
  <si>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</si>
  <si>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</si>
  <si>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</si>
  <si>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</si>
  <si>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</si>
  <si>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</si>
  <si>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</si>
  <si>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</si>
  <si>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</si>
  <si>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</si>
  <si>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</si>
  <si>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</si>
  <si>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</si>
  <si>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</si>
  <si>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</si>
  <si>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</si>
  <si>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</si>
  <si>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</si>
  <si>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</si>
  <si>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</si>
  <si>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</si>
  <si>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</si>
  <si>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</si>
  <si>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</si>
  <si>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</si>
  <si>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</si>
  <si>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</si>
  <si>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</si>
  <si>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</si>
  <si>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</si>
  <si>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</si>
  <si>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</si>
  <si>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</si>
  <si>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</si>
  <si>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</si>
  <si>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</si>
  <si>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</si>
  <si>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</si>
  <si>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</si>
  <si>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</si>
  <si>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</si>
  <si>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</si>
  <si>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</si>
  <si>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</si>
  <si>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</si>
  <si>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</si>
  <si>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</si>
  <si>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</si>
  <si>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</si>
  <si>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</si>
  <si>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</si>
  <si>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</si>
  <si>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</si>
  <si>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</si>
  <si>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</si>
  <si>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</si>
  <si>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</si>
  <si>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</si>
  <si>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</si>
  <si>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</si>
  <si>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</si>
  <si>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</si>
  <si>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</si>
  <si>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</si>
  <si>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</si>
  <si>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</si>
  <si>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</si>
  <si>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</si>
  <si>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</si>
  <si>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</si>
  <si>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</si>
  <si>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</si>
  <si>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</si>
  <si>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</si>
  <si>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</si>
  <si>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</si>
  <si>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</si>
  <si>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</si>
  <si>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</si>
  <si>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</si>
  <si>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</si>
  <si>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</si>
  <si>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</si>
  <si>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</si>
  <si>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</si>
  <si>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</si>
  <si>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</si>
  <si>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</si>
  <si>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</si>
  <si>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</si>
  <si>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</si>
  <si>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</si>
  <si>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</si>
  <si>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</si>
  <si>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</si>
  <si>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</si>
  <si>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</si>
  <si>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</si>
  <si>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</si>
  <si>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</si>
  <si>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</si>
  <si>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</si>
  <si>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</si>
  <si>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</si>
  <si>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</si>
  <si>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</si>
  <si>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</si>
  <si>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</si>
  <si>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</si>
  <si>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</si>
  <si>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</si>
  <si>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</si>
  <si>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</si>
  <si>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</si>
  <si>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</si>
  <si>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</si>
  <si>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</si>
  <si>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</si>
  <si>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</si>
  <si>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</si>
  <si>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</si>
  <si>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</si>
  <si>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</si>
  <si>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</si>
  <si>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</si>
  <si>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</si>
  <si>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</si>
  <si>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</si>
  <si>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</si>
  <si>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</si>
  <si>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</si>
  <si>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</si>
  <si>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</si>
  <si>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</si>
  <si>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</si>
  <si>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</si>
  <si>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</si>
  <si>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</si>
  <si>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</si>
  <si>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</si>
  <si>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</si>
  <si>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</si>
  <si>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</si>
  <si>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</si>
  <si>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</si>
  <si>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</si>
  <si>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</si>
  <si>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</si>
  <si>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</si>
  <si>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</si>
  <si>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</si>
  <si>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</si>
  <si>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</si>
  <si>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</si>
  <si>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</si>
  <si>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</si>
  <si>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</si>
  <si>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</si>
  <si>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</si>
  <si>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</si>
  <si>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</si>
  <si>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</si>
  <si>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</si>
  <si>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</si>
  <si>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</si>
  <si>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</si>
  <si>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</si>
  <si>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</si>
  <si>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</si>
  <si>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</si>
  <si>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</si>
  <si>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</si>
  <si>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</si>
  <si>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</si>
  <si>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</si>
  <si>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</si>
  <si>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</si>
  <si>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</si>
  <si>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</si>
  <si>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</si>
  <si>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</si>
  <si>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</si>
  <si>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</si>
  <si>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</si>
  <si>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</si>
  <si>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</si>
  <si>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</si>
  <si>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</si>
  <si>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</si>
  <si>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</si>
  <si>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</si>
  <si>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</si>
  <si>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</si>
  <si>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</si>
  <si>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</si>
  <si>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</si>
  <si>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</si>
  <si>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</si>
  <si>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</si>
  <si>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</si>
  <si>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</si>
  <si>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</si>
  <si>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</si>
  <si>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</si>
  <si>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</si>
  <si>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</si>
  <si>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</si>
  <si>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</si>
  <si>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</si>
  <si>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</si>
  <si>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</si>
  <si>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</si>
  <si>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</si>
  <si>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</si>
  <si>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</si>
  <si>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</si>
  <si>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</si>
  <si>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</si>
  <si>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</si>
  <si>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</si>
  <si>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</si>
  <si>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</si>
  <si>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</si>
  <si>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</si>
  <si>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</si>
  <si>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</si>
  <si>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</si>
  <si>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</si>
  <si>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</si>
  <si>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</si>
  <si>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</si>
  <si>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</si>
  <si>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</si>
  <si>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</si>
  <si>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</si>
  <si>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</si>
  <si>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</si>
  <si>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</si>
  <si>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</si>
  <si>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</si>
  <si>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</si>
  <si>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</si>
  <si>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</si>
  <si>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</si>
  <si>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</si>
  <si>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</si>
  <si>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</si>
  <si>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</si>
  <si>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</si>
  <si>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</si>
  <si>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</si>
  <si>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</si>
  <si>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</si>
  <si>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</si>
  <si>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</si>
  <si>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</si>
  <si>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</si>
  <si>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</si>
  <si>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</si>
  <si>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</si>
  <si>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</si>
  <si>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</si>
  <si>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</si>
  <si>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</si>
  <si>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</si>
  <si>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</si>
  <si>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</si>
  <si>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</si>
  <si>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</si>
  <si>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</si>
  <si>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</si>
  <si>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</si>
  <si>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</si>
  <si>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</si>
  <si>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</si>
  <si>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</si>
  <si>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</si>
  <si>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</si>
  <si>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</si>
  <si>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</si>
  <si>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</si>
  <si>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</si>
  <si>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</si>
  <si>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</si>
  <si>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</si>
  <si>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</si>
  <si>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</si>
  <si>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</si>
  <si>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</si>
  <si>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</si>
  <si>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</si>
  <si>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</si>
  <si>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</si>
  <si>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</si>
  <si>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</si>
  <si>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</si>
  <si>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</si>
  <si>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</si>
  <si>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</si>
  <si>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</si>
  <si>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</si>
  <si>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</si>
  <si>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</si>
  <si>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</si>
  <si>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</si>
  <si>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</si>
  <si>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</si>
  <si>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</si>
  <si>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</si>
  <si>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</si>
  <si>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</si>
  <si>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</si>
  <si>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</si>
  <si>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</si>
  <si>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</si>
  <si>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</si>
  <si>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</si>
  <si>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</si>
  <si>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</si>
  <si>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</si>
  <si>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</si>
  <si>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</si>
  <si>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</si>
  <si>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</si>
  <si>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</si>
  <si>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</si>
  <si>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</si>
  <si>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</si>
  <si>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</si>
  <si>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</si>
  <si>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</si>
  <si>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</si>
  <si>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</si>
  <si>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</si>
  <si>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</si>
  <si>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</si>
  <si>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</si>
  <si>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</si>
  <si>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</si>
  <si>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</si>
  <si>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</si>
  <si>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</si>
  <si>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</si>
  <si>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</si>
  <si>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</si>
  <si>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</si>
  <si>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</si>
  <si>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</si>
  <si>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</si>
  <si>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</si>
  <si>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</si>
  <si>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</si>
  <si>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</si>
  <si>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</si>
  <si>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</si>
  <si>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</si>
  <si>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</si>
  <si>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</si>
  <si>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</si>
  <si>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</si>
  <si>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</si>
  <si>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</si>
  <si>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</si>
  <si>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</si>
  <si>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</si>
  <si>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</si>
  <si>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</si>
  <si>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</si>
  <si>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</si>
  <si>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</si>
  <si>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</si>
  <si>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</si>
  <si>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</si>
  <si>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</si>
  <si>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</si>
  <si>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</si>
  <si>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</si>
  <si>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</si>
  <si>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</si>
  <si>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</si>
  <si>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</si>
  <si>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</si>
  <si>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</si>
  <si>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</si>
  <si>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</si>
  <si>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</si>
  <si>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</si>
  <si>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</si>
  <si>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</si>
  <si>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</si>
  <si>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</si>
  <si>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</si>
  <si>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</si>
  <si>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</si>
  <si>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</si>
  <si>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</si>
  <si>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</si>
  <si>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</si>
  <si>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</si>
  <si>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</si>
  <si>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</si>
  <si>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</si>
  <si>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</si>
  <si>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</si>
  <si>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</si>
  <si>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</si>
  <si>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</si>
  <si>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</si>
  <si>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</si>
  <si>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</si>
  <si>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</si>
  <si>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</si>
  <si>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</si>
  <si>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</si>
  <si>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</si>
  <si>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</si>
  <si>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</si>
  <si>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</si>
  <si>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</si>
  <si>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</si>
  <si>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</si>
  <si>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</si>
  <si>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</si>
  <si>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</si>
  <si>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</si>
  <si>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</si>
  <si>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</si>
  <si>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</si>
  <si>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</si>
  <si>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</si>
  <si>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</si>
  <si>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</si>
  <si>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</si>
  <si>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</si>
  <si>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</si>
  <si>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</si>
  <si>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</si>
  <si>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</si>
  <si>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</si>
  <si>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</si>
  <si>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</si>
  <si>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</si>
  <si>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</si>
  <si>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</si>
  <si>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</si>
  <si>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</si>
  <si>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</si>
  <si>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</si>
  <si>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</si>
  <si>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</si>
  <si>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</si>
  <si>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</si>
  <si>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</si>
  <si>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</si>
  <si>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</si>
  <si>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</si>
  <si>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</si>
  <si>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</si>
  <si>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</si>
  <si>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</si>
  <si>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</si>
  <si>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</si>
  <si>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</si>
  <si>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</si>
  <si>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</si>
  <si>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</si>
  <si>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</si>
  <si>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</si>
  <si>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</si>
  <si>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</si>
  <si>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</si>
  <si>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</si>
  <si>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</si>
  <si>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</si>
  <si>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</si>
  <si>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</si>
  <si>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</si>
  <si>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</si>
  <si>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</si>
  <si>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</si>
  <si>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</si>
  <si>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</si>
  <si>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</si>
  <si>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</si>
  <si>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</si>
  <si>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</si>
  <si>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</si>
  <si>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</si>
  <si>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</si>
  <si>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</si>
  <si>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</si>
  <si>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</si>
  <si>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</si>
  <si>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</si>
  <si>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</si>
  <si>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</si>
  <si>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</si>
  <si>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</si>
  <si>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</si>
  <si>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</si>
  <si>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</si>
  <si>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</si>
  <si>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</si>
  <si>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</si>
  <si>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</si>
  <si>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</si>
  <si>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</si>
  <si>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</si>
  <si>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</si>
  <si>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</si>
  <si>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</si>
  <si>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</si>
  <si>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</si>
  <si>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</si>
  <si>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</si>
  <si>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</si>
  <si>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</si>
  <si>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</si>
  <si>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</si>
  <si>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</si>
  <si>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</si>
  <si>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</si>
  <si>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</si>
  <si>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</si>
  <si>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</si>
  <si>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</si>
  <si>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</si>
  <si>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</si>
  <si>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</si>
  <si>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</si>
  <si>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</si>
  <si>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</si>
  <si>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</si>
  <si>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</si>
  <si>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</si>
  <si>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</si>
  <si>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</si>
  <si>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</si>
  <si>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</si>
  <si>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</si>
  <si>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</si>
  <si>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</si>
  <si>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</si>
  <si>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</si>
  <si>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</si>
  <si>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</si>
  <si>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</si>
  <si>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</si>
  <si>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</si>
  <si>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</si>
  <si>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</si>
  <si>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</si>
  <si>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</si>
  <si>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</si>
  <si>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</si>
  <si>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</si>
  <si>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</si>
  <si>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</si>
  <si>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</si>
  <si>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</si>
  <si>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</si>
  <si>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</si>
  <si>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</si>
  <si>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</si>
  <si>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</si>
  <si>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</si>
  <si>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</si>
  <si>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</si>
  <si>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</si>
  <si>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</si>
  <si>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</si>
  <si>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</si>
  <si>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</si>
  <si>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</si>
  <si>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</si>
  <si>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</si>
  <si>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</si>
  <si>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</si>
  <si>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</si>
  <si>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</si>
  <si>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</si>
  <si>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</si>
  <si>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</si>
  <si>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</si>
  <si>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</si>
  <si>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</si>
  <si>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</si>
  <si>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</si>
  <si>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</si>
  <si>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</si>
  <si>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</si>
  <si>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</si>
  <si>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</si>
  <si>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</si>
  <si>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</si>
  <si>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</si>
  <si>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</si>
  <si>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</si>
  <si>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</si>
  <si>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</si>
  <si>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</si>
  <si>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</si>
  <si>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</si>
  <si>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</si>
  <si>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</si>
  <si>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</si>
  <si>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</si>
  <si>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</si>
  <si>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</si>
  <si>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</si>
  <si>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</si>
  <si>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</si>
  <si>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</si>
  <si>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</si>
  <si>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</si>
  <si>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</si>
  <si>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</si>
  <si>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</si>
  <si>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</si>
  <si>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</si>
  <si>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</si>
  <si>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</si>
  <si>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</si>
  <si>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</si>
  <si>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</si>
  <si>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</si>
  <si>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</si>
  <si>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</si>
  <si>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</si>
  <si>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</si>
  <si>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</si>
  <si>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</si>
  <si>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</si>
  <si>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</si>
  <si>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</si>
  <si>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</si>
  <si>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</si>
  <si>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</si>
  <si>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</si>
  <si>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</si>
  <si>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</si>
  <si>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</si>
  <si>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</si>
  <si>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</si>
  <si>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</si>
  <si>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</si>
  <si>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</si>
  <si>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</si>
  <si>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</si>
  <si>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</si>
  <si>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</si>
  <si>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</si>
  <si>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</si>
  <si>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</si>
  <si>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</si>
  <si>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</si>
  <si>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</si>
  <si>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</si>
  <si>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</si>
  <si>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</si>
  <si>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</si>
  <si>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</si>
  <si>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</si>
  <si>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</si>
  <si>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</si>
  <si>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</si>
  <si>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</si>
  <si>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</si>
  <si>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</si>
  <si>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</si>
  <si>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</si>
  <si>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</si>
  <si>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</si>
  <si>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</si>
  <si>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</si>
  <si>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</si>
  <si>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</si>
  <si>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</si>
  <si>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</si>
  <si>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</si>
  <si>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</si>
  <si>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</si>
  <si>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</si>
  <si>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</si>
  <si>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</si>
  <si>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</si>
  <si>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</si>
  <si>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</si>
  <si>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</si>
  <si>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</si>
  <si>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</si>
  <si>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</si>
  <si>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</si>
  <si>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</si>
  <si>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</si>
  <si>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</si>
  <si>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</si>
  <si>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</si>
  <si>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</si>
  <si>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</si>
  <si>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</si>
  <si>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</si>
  <si>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</si>
  <si>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</si>
  <si>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</si>
  <si>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</si>
  <si>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</si>
  <si>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</si>
  <si>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</si>
  <si>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</si>
  <si>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</si>
  <si>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</si>
  <si>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</si>
  <si>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</si>
  <si>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</si>
  <si>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</si>
  <si>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</si>
  <si>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</si>
  <si>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</si>
  <si>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</si>
  <si>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</si>
  <si>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</si>
  <si>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</si>
  <si>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</si>
  <si>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</si>
  <si>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</si>
  <si>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</si>
  <si>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</si>
  <si>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</si>
  <si>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</si>
  <si>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</si>
  <si>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</si>
  <si>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</si>
  <si>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</si>
  <si>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</si>
  <si>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</si>
  <si>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</si>
  <si>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</si>
  <si>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</si>
  <si>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</si>
  <si>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</si>
  <si>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</si>
  <si>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</si>
  <si>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</si>
  <si>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</si>
  <si>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</si>
  <si>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</si>
  <si>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</si>
  <si>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</si>
  <si>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</si>
  <si>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</si>
  <si>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</si>
  <si>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</si>
  <si>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</si>
  <si>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</si>
  <si>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</si>
  <si>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</si>
  <si>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</si>
  <si>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</si>
  <si>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</si>
  <si>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</si>
  <si>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</si>
  <si>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</si>
  <si>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</si>
  <si>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</si>
  <si>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</si>
  <si>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</si>
  <si>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</si>
  <si>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</si>
  <si>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</si>
  <si>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</si>
  <si>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</si>
  <si>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</si>
  <si>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</si>
  <si>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</si>
  <si>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</si>
  <si>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</si>
  <si>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</si>
  <si>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</si>
  <si>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</si>
  <si>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</si>
  <si>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</si>
  <si>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</si>
  <si>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</si>
  <si>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</si>
  <si>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</si>
  <si>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</si>
  <si>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</si>
  <si>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</si>
  <si>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</si>
  <si>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</si>
  <si>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</si>
  <si>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</si>
  <si>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</si>
  <si>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</si>
  <si>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</si>
  <si>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</si>
  <si>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</si>
  <si>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</si>
  <si>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</si>
  <si>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</si>
  <si>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</si>
  <si>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</si>
  <si>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</si>
  <si>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</si>
  <si>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</si>
  <si>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</si>
  <si>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</si>
  <si>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</si>
  <si>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</si>
  <si>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</si>
  <si>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</si>
  <si>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</si>
  <si>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</si>
  <si>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</si>
  <si>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</si>
  <si>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</si>
  <si>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</si>
  <si>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</si>
  <si>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</si>
  <si>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</si>
  <si>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</si>
  <si>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</si>
  <si>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</si>
  <si>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</si>
  <si>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</si>
  <si>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</si>
  <si>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</si>
  <si>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</si>
  <si>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</si>
  <si>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</si>
  <si>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</si>
  <si>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</si>
  <si>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</si>
  <si>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</si>
  <si>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</si>
  <si>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</si>
  <si>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</si>
  <si>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</si>
  <si>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</si>
  <si>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</si>
  <si>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</si>
  <si>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</si>
  <si>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</si>
  <si>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</si>
  <si>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</si>
  <si>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</si>
  <si>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</si>
  <si>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</si>
  <si>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</si>
  <si>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</si>
  <si>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</si>
  <si>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</si>
  <si>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</si>
  <si>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</si>
  <si>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</si>
  <si>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</si>
  <si>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</si>
  <si>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</si>
  <si>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</si>
  <si>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</si>
  <si>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</si>
  <si>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</si>
  <si>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</si>
  <si>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</si>
  <si>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</si>
  <si>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</si>
  <si>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</si>
  <si>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</si>
  <si>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</si>
  <si>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</si>
  <si>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</si>
  <si>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</si>
  <si>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</si>
  <si>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</si>
  <si>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</si>
  <si>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</si>
  <si>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</si>
  <si>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</si>
  <si>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</si>
  <si>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</si>
  <si>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</si>
  <si>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</si>
  <si>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</si>
  <si>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</si>
  <si>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</si>
  <si>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</si>
  <si>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</si>
  <si>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</si>
  <si>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</si>
  <si>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</si>
  <si>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</si>
  <si>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</si>
  <si>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</si>
  <si>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</si>
  <si>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</si>
  <si>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</si>
  <si>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</si>
  <si>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</si>
  <si>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</si>
  <si>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</si>
  <si>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</si>
  <si>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</si>
  <si>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</si>
  <si>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</si>
  <si>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</si>
  <si>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</si>
  <si>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</si>
  <si>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</si>
  <si>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</si>
  <si>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</si>
  <si>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</si>
  <si>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</si>
  <si>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</si>
  <si>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</si>
  <si>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</si>
  <si>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</si>
  <si>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</si>
  <si>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</si>
  <si>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</si>
  <si>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</si>
  <si>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</si>
  <si>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</si>
  <si>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</si>
  <si>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</si>
  <si>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</si>
  <si>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</si>
  <si>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</si>
  <si>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</si>
  <si>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</si>
  <si>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</si>
  <si>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</si>
  <si>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</si>
  <si>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</si>
  <si>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</si>
  <si>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</si>
  <si>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</si>
  <si>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</si>
  <si>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</si>
  <si>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</si>
  <si>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</si>
  <si>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</si>
  <si>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</si>
  <si>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</si>
  <si>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</si>
  <si>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</si>
  <si>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</si>
  <si>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</si>
  <si>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</si>
  <si>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</si>
  <si>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</si>
  <si>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</si>
  <si>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</si>
  <si>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</si>
  <si>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</si>
  <si>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</si>
  <si>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</si>
  <si>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</si>
  <si>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</si>
  <si>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</si>
  <si>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</si>
  <si>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</si>
  <si>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</si>
  <si>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</si>
  <si>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</si>
  <si>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</si>
  <si>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</si>
  <si>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</si>
  <si>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</si>
  <si>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</si>
  <si>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</si>
  <si>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</si>
  <si>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</si>
  <si>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</si>
  <si>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</si>
  <si>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</si>
  <si>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</si>
  <si>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</si>
  <si>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</si>
  <si>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</si>
  <si>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</si>
  <si>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</si>
  <si>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</si>
  <si>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</si>
  <si>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</si>
  <si>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</si>
  <si>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</si>
  <si>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</si>
  <si>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</si>
  <si>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</si>
  <si>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</si>
  <si>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</si>
  <si>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</si>
  <si>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</si>
  <si>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</si>
  <si>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</si>
  <si>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</si>
  <si>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</si>
  <si>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</si>
  <si>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</si>
  <si>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</si>
  <si>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</si>
  <si>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</si>
  <si>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</si>
  <si>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</si>
  <si>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</si>
  <si>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</si>
  <si>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</si>
  <si>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</si>
  <si>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</si>
  <si>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</si>
  <si>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</si>
  <si>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</si>
  <si>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</si>
  <si>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</si>
  <si>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</si>
  <si>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</si>
  <si>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</si>
  <si>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</si>
  <si>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</si>
  <si>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</si>
  <si>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</si>
  <si>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</si>
  <si>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</si>
  <si>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</si>
  <si>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</si>
  <si>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</si>
  <si>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</si>
  <si>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</si>
  <si>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</si>
  <si>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</si>
  <si>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</si>
  <si>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</si>
  <si>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</si>
  <si>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</si>
  <si>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</si>
  <si>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</si>
  <si>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</si>
  <si>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</si>
  <si>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</si>
  <si>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</si>
  <si>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</si>
  <si>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</si>
  <si>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</si>
  <si>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</si>
  <si>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</si>
  <si>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</si>
  <si>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</si>
  <si>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</si>
  <si>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</si>
  <si>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</si>
  <si>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</si>
  <si>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</si>
  <si>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</si>
  <si>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</si>
  <si>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</si>
  <si>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</si>
  <si>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</si>
  <si>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</si>
  <si>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</si>
  <si>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</si>
  <si>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</si>
  <si>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</si>
  <si>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</si>
  <si>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</si>
  <si>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</si>
  <si>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</si>
  <si>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</si>
  <si>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</si>
  <si>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</si>
  <si>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</si>
  <si>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</si>
  <si>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</si>
  <si>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</si>
  <si>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</si>
  <si>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</si>
  <si>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</si>
  <si>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</si>
  <si>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</si>
  <si>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</si>
  <si>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</si>
  <si>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</si>
  <si>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</si>
  <si>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</si>
  <si>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</si>
  <si>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</si>
  <si>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</si>
  <si>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</si>
  <si>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</si>
  <si>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</si>
  <si>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</si>
  <si>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</si>
  <si>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</si>
  <si>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</si>
  <si>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</si>
  <si>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</si>
  <si>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</si>
  <si>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</si>
  <si>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</si>
  <si>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</si>
  <si>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</si>
  <si>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</si>
  <si>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</si>
  <si>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</si>
  <si>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</si>
  <si>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</si>
  <si>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</si>
  <si>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</si>
  <si>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</si>
  <si>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</si>
  <si>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</si>
  <si>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</si>
  <si>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</si>
  <si>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</si>
  <si>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</si>
  <si>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</si>
  <si>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</si>
  <si>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</si>
  <si>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</si>
  <si>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</si>
  <si>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</si>
  <si>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</si>
  <si>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</si>
  <si>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</si>
  <si>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</si>
  <si>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</si>
  <si>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</si>
  <si>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</si>
  <si>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</si>
  <si>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</si>
  <si>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</si>
  <si>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</si>
  <si>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</si>
  <si>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</si>
  <si>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</si>
  <si>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</si>
  <si>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</si>
  <si>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</si>
  <si>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</si>
  <si>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</si>
  <si>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</si>
  <si>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</si>
  <si>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</si>
  <si>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</si>
  <si>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</si>
  <si>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</si>
  <si>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</si>
  <si>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</si>
  <si>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</si>
  <si>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</si>
  <si>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</si>
  <si>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</si>
  <si>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</si>
  <si>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</si>
  <si>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</si>
  <si>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</si>
  <si>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</si>
  <si>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</si>
  <si>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</si>
  <si>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</si>
  <si>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</si>
  <si>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</si>
  <si>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</si>
  <si>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</si>
  <si>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</si>
  <si>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</si>
  <si>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</si>
  <si>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</si>
  <si>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</si>
  <si>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</si>
  <si>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</si>
  <si>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</si>
  <si>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</si>
  <si>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</si>
  <si>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</si>
  <si>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</si>
  <si>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</si>
  <si>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</si>
  <si>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</si>
  <si>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</si>
  <si>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</si>
  <si>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</si>
  <si>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</si>
  <si>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</si>
  <si>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</si>
  <si>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</si>
  <si>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</si>
  <si>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</si>
  <si>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</si>
  <si>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</si>
  <si>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</si>
  <si>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</si>
  <si>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</si>
  <si>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</si>
  <si>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</si>
  <si>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</si>
  <si>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</si>
  <si>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</si>
  <si>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</si>
  <si>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</si>
  <si>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</si>
  <si>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</si>
  <si>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</si>
  <si>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</si>
  <si>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</si>
  <si>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</si>
  <si>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</si>
  <si>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</si>
  <si>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</si>
  <si>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</si>
  <si>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</si>
  <si>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</si>
  <si>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</si>
  <si>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</si>
  <si>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</si>
  <si>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</si>
  <si>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</si>
  <si>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</si>
  <si>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</si>
  <si>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</si>
  <si>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</si>
  <si>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</si>
  <si>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</si>
  <si>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</si>
  <si>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</si>
  <si>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</si>
  <si>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</si>
  <si>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</si>
  <si>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</si>
  <si>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</si>
  <si>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</si>
  <si>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</si>
  <si>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</si>
  <si>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</si>
  <si>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</si>
  <si>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</si>
  <si>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</si>
  <si>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</si>
  <si>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</si>
  <si>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</si>
  <si>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</si>
  <si>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</si>
  <si>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</si>
  <si>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</si>
  <si>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</si>
  <si>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</si>
  <si>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</si>
  <si>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</si>
  <si>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</si>
  <si>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</si>
  <si>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</si>
  <si>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</si>
  <si>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</si>
  <si>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</si>
  <si>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</si>
  <si>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</si>
  <si>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</si>
  <si>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</si>
  <si>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</si>
  <si>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</si>
  <si>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</si>
  <si>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</si>
  <si>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</si>
  <si>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</si>
  <si>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</si>
  <si>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</si>
  <si>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</si>
  <si>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</si>
  <si>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</si>
  <si>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</si>
  <si>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</si>
  <si>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</si>
  <si>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</si>
  <si>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</si>
  <si>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</si>
  <si>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</si>
  <si>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</si>
  <si>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</si>
  <si>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</si>
  <si>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</si>
  <si>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</si>
  <si>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</si>
  <si>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</si>
  <si>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</si>
  <si>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</si>
  <si>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</si>
  <si>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</si>
  <si>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</si>
  <si>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</si>
  <si>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</si>
  <si>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</si>
  <si>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</si>
  <si>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</si>
  <si>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</si>
  <si>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</si>
  <si>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</si>
  <si>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</si>
  <si>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</si>
  <si>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</si>
  <si>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</si>
  <si>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</si>
  <si>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</si>
  <si>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</si>
  <si>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</si>
  <si>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</si>
  <si>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</si>
  <si>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</si>
  <si>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</si>
  <si>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</si>
  <si>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</si>
  <si>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</si>
  <si>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</si>
  <si>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</si>
  <si>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</si>
  <si>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</si>
  <si>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</si>
  <si>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</si>
  <si>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</si>
  <si>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</si>
  <si>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</si>
  <si>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</si>
  <si>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</si>
  <si>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</si>
  <si>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</si>
  <si>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</si>
  <si>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</si>
  <si>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</si>
  <si>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</si>
  <si>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</si>
  <si>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</si>
  <si>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</si>
  <si>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</si>
  <si>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</si>
  <si>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</si>
  <si>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</si>
  <si>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</si>
  <si>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</si>
  <si>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</si>
  <si>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</si>
  <si>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</si>
  <si>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</si>
  <si>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</si>
  <si>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</si>
  <si>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</si>
  <si>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</si>
  <si>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</si>
  <si>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</si>
  <si>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</si>
  <si>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</si>
  <si>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</si>
  <si>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</si>
  <si>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</si>
  <si>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</si>
  <si>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</si>
  <si>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</si>
  <si>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</si>
  <si>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</si>
  <si>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</si>
  <si>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</si>
  <si>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</si>
  <si>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</si>
  <si>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</si>
  <si>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</si>
  <si>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</si>
  <si>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</si>
  <si>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</si>
  <si>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</si>
  <si>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</si>
  <si>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</si>
  <si>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</si>
  <si>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</si>
  <si>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</si>
  <si>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</si>
  <si>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</si>
  <si>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</si>
  <si>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</si>
  <si>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</si>
  <si>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</si>
  <si>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</si>
  <si>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</si>
  <si>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</si>
  <si>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</si>
  <si>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</si>
  <si>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</si>
  <si>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</si>
  <si>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</si>
  <si>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</si>
  <si>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</si>
  <si>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</si>
  <si>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</si>
  <si>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</si>
  <si>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</si>
  <si>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</si>
  <si>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</si>
  <si>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</si>
  <si>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</si>
  <si>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</si>
  <si>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</si>
  <si>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</si>
  <si>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</si>
  <si>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</si>
  <si>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</si>
  <si>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</si>
  <si>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</si>
  <si>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</si>
  <si>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</si>
  <si>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</si>
  <si>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</si>
  <si>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</si>
  <si>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</si>
  <si>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</si>
  <si>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</si>
  <si>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</si>
  <si>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</si>
  <si>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</si>
  <si>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</si>
  <si>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</si>
  <si>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</si>
  <si>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</si>
  <si>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</si>
  <si>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</si>
  <si>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</si>
  <si>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</si>
  <si>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</si>
  <si>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</si>
  <si>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</si>
  <si>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</si>
  <si>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</si>
  <si>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</si>
  <si>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</si>
  <si>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</si>
  <si>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</si>
  <si>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</si>
  <si>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</si>
  <si>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</si>
  <si>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</si>
  <si>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</si>
  <si>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</si>
  <si>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</si>
  <si>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</si>
  <si>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</si>
  <si>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</si>
  <si>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</si>
  <si>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</si>
  <si>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</si>
  <si>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</si>
  <si>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</si>
  <si>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</si>
  <si>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</si>
  <si>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</si>
  <si>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</si>
  <si>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</si>
  <si>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</si>
  <si>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</si>
  <si>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</si>
  <si>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</si>
  <si>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</si>
  <si>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</si>
  <si>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</si>
  <si>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</si>
  <si>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</si>
  <si>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</si>
  <si>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</si>
  <si>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</si>
  <si>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</si>
  <si>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</si>
  <si>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</si>
  <si>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</si>
  <si>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</si>
  <si>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</si>
  <si>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</si>
  <si>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</si>
  <si>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</si>
  <si>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</si>
  <si>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</si>
  <si>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</si>
  <si>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</si>
  <si>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</si>
  <si>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</si>
  <si>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</si>
  <si>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</si>
  <si>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</si>
  <si>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</si>
  <si>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</si>
  <si>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</si>
  <si>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</si>
  <si>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</si>
  <si>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</si>
  <si>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</si>
  <si>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</si>
  <si>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</si>
  <si>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</si>
  <si>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</si>
  <si>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</si>
  <si>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</si>
  <si>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</si>
  <si>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</si>
  <si>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</si>
  <si>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</si>
  <si>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</si>
  <si>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</si>
  <si>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</si>
  <si>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</si>
  <si>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</si>
  <si>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</si>
  <si>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</si>
  <si>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</si>
  <si>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</si>
  <si>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</si>
  <si>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</si>
  <si>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</si>
  <si>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</si>
  <si>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</si>
  <si>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</si>
  <si>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</si>
  <si>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</si>
  <si>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</si>
  <si>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</si>
  <si>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</si>
  <si>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</si>
  <si>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</si>
  <si>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</si>
  <si>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</si>
  <si>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</si>
  <si>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</si>
  <si>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</si>
  <si>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</si>
  <si>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</si>
  <si>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</si>
  <si>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</si>
  <si>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</si>
  <si>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</si>
  <si>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</si>
  <si>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</si>
  <si>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</si>
  <si>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</si>
  <si>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</si>
  <si>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</si>
  <si>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</si>
  <si>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</si>
  <si>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</si>
  <si>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</si>
  <si>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</si>
  <si>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</si>
  <si>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</si>
  <si>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</si>
  <si>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</si>
  <si>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</si>
  <si>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</si>
  <si>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</si>
  <si>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</si>
  <si>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</si>
  <si>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</si>
  <si>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</si>
  <si>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</si>
  <si>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</si>
  <si>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</si>
  <si>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</si>
  <si>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</si>
  <si>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</si>
  <si>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</si>
  <si>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</si>
  <si>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</si>
  <si>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</si>
  <si>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</si>
  <si>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</si>
  <si>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</si>
  <si>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</si>
  <si>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</si>
  <si>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</si>
  <si>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</si>
  <si>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</si>
  <si>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</si>
  <si>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</si>
  <si>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</si>
  <si>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</si>
  <si>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</si>
  <si>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</si>
  <si>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</si>
  <si>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</si>
  <si>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</si>
  <si>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</si>
  <si>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</si>
  <si>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</si>
  <si>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</si>
  <si>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</si>
  <si>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</si>
  <si>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</si>
  <si>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</si>
  <si>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</si>
  <si>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</si>
  <si>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</si>
  <si>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</si>
  <si>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</si>
  <si>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</si>
  <si>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</si>
  <si>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</si>
  <si>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</si>
  <si>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</si>
  <si>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</si>
  <si>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</si>
  <si>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</si>
  <si>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</si>
  <si>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</si>
  <si>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</si>
  <si>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</si>
  <si>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</si>
  <si>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</si>
  <si>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</si>
  <si>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</si>
  <si>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</si>
  <si>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</si>
  <si>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</si>
  <si>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</si>
  <si>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</si>
  <si>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</si>
  <si>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</si>
  <si>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</si>
  <si>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</si>
  <si>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</si>
  <si>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</si>
  <si>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</si>
  <si>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</si>
  <si>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</si>
  <si>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</si>
  <si>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</si>
  <si>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</si>
  <si>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</si>
  <si>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</si>
  <si>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</si>
  <si>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</si>
  <si>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</si>
  <si>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</si>
  <si>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</si>
  <si>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</si>
  <si>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</si>
  <si>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</si>
  <si>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</si>
  <si>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</si>
  <si>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</si>
  <si>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</si>
  <si>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</si>
  <si>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</si>
  <si>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</si>
  <si>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</si>
  <si>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</si>
  <si>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</si>
  <si>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</si>
  <si>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</si>
  <si>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</si>
  <si>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</si>
  <si>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</si>
  <si>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</si>
  <si>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</si>
  <si>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</si>
  <si>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</si>
  <si>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</si>
  <si>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</si>
  <si>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</si>
  <si>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</si>
  <si>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</si>
  <si>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</si>
  <si>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</si>
  <si>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</si>
  <si>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</si>
  <si>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</si>
  <si>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</si>
  <si>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</si>
  <si>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</si>
  <si>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</si>
  <si>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</si>
  <si>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</si>
  <si>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</si>
  <si>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</si>
  <si>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</si>
  <si>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</si>
  <si>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</si>
  <si>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</si>
  <si>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</si>
  <si>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</si>
  <si>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</si>
  <si>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</si>
  <si>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</si>
  <si>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</si>
  <si>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</si>
  <si>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</si>
  <si>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</si>
  <si>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</si>
  <si>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</si>
  <si>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</si>
  <si>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</si>
  <si>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</si>
  <si>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</si>
  <si>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</si>
  <si>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</si>
  <si>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</si>
  <si>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</si>
  <si>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</si>
  <si>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</si>
  <si>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</si>
  <si>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</si>
  <si>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</si>
  <si>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</si>
  <si>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</si>
  <si>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</si>
  <si>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</si>
  <si>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</si>
  <si>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</si>
  <si>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</si>
  <si>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</si>
  <si>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</si>
  <si>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</si>
  <si>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</si>
  <si>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</si>
  <si>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</si>
  <si>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</si>
  <si>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</si>
  <si>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</si>
  <si>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</si>
  <si>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</si>
  <si>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</si>
  <si>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</si>
  <si>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</si>
  <si>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</si>
  <si>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</si>
  <si>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</si>
  <si>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</si>
  <si>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</si>
  <si>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</si>
  <si>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</si>
  <si>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</si>
  <si>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</si>
  <si>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</si>
  <si>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</si>
  <si>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</si>
  <si>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</si>
  <si>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</si>
  <si>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</si>
  <si>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</si>
  <si>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</si>
  <si>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</si>
  <si>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</si>
  <si>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</si>
  <si>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</si>
  <si>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</si>
  <si>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</si>
  <si>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</si>
  <si>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</si>
  <si>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</si>
  <si>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</si>
  <si>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</si>
  <si>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</si>
  <si>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</si>
  <si>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</si>
  <si>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</si>
  <si>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</si>
  <si>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</si>
  <si>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</si>
  <si>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</si>
  <si>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</si>
  <si>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</si>
  <si>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</si>
  <si>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</si>
  <si>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</si>
  <si>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</si>
  <si>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</si>
  <si>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</si>
  <si>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</si>
  <si>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</si>
  <si>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</si>
  <si>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</si>
  <si>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</si>
  <si>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</si>
  <si>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</si>
  <si>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</si>
  <si>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</si>
  <si>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</si>
  <si>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</si>
  <si>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</si>
  <si>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</si>
  <si>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</si>
  <si>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</si>
  <si>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</si>
  <si>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</si>
  <si>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</si>
  <si>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</si>
  <si>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</si>
  <si>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</si>
  <si>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</si>
  <si>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</si>
  <si>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</si>
  <si>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</si>
  <si>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</si>
  <si>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</si>
  <si>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</si>
  <si>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</si>
  <si>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</si>
  <si>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</si>
  <si>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</si>
  <si>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</si>
  <si>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</si>
  <si>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</si>
  <si>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</si>
  <si>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</si>
  <si>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</si>
  <si>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</si>
  <si>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</si>
  <si>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</si>
  <si>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</si>
  <si>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</si>
  <si>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</si>
  <si>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</si>
  <si>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</si>
  <si>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</si>
  <si>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</si>
  <si>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</si>
  <si>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</si>
  <si>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</si>
  <si>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</si>
  <si>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</si>
  <si>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</si>
  <si>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</si>
  <si>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</si>
  <si>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</si>
  <si>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</si>
  <si>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</si>
  <si>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</si>
  <si>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</si>
  <si>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</si>
  <si>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</si>
  <si>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</si>
  <si>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</si>
  <si>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</si>
  <si>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</si>
  <si>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</si>
  <si>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</si>
  <si>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</si>
  <si>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</si>
  <si>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</si>
  <si>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</si>
  <si>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</si>
  <si>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</si>
  <si>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</si>
  <si>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</si>
  <si>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</si>
  <si>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</si>
  <si>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</si>
  <si>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</si>
  <si>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</si>
  <si>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</si>
  <si>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</si>
  <si>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</si>
  <si>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</si>
  <si>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</si>
  <si>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</si>
  <si>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</si>
  <si>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</si>
  <si>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</si>
  <si>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</si>
  <si>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</si>
  <si>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</si>
  <si>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</si>
  <si>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</si>
  <si>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</si>
  <si>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</si>
  <si>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</si>
  <si>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</si>
  <si>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</si>
  <si>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</si>
  <si>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</si>
  <si>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</si>
  <si>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</si>
  <si>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</si>
  <si>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</si>
  <si>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</si>
  <si>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</si>
  <si>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</si>
  <si>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</si>
  <si>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</si>
  <si>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</si>
  <si>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</si>
  <si>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</si>
  <si>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</si>
  <si>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</si>
  <si>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</si>
  <si>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</si>
  <si>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</si>
  <si>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</si>
  <si>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</si>
  <si>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</si>
  <si>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</si>
  <si>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</si>
  <si>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</si>
  <si>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</si>
  <si>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</si>
  <si>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</si>
  <si>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</si>
  <si>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</si>
  <si>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</si>
  <si>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</si>
  <si>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</si>
  <si>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</si>
  <si>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</si>
  <si>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</si>
  <si>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</si>
  <si>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</si>
  <si>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</si>
  <si>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</si>
  <si>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</si>
  <si>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</si>
  <si>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</si>
  <si>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</si>
  <si>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</si>
  <si>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</si>
  <si>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</si>
  <si>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</si>
  <si>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</si>
  <si>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</si>
  <si>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</si>
  <si>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</si>
  <si>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</si>
  <si>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</si>
  <si>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</si>
  <si>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</si>
  <si>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</si>
  <si>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</si>
  <si>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</si>
  <si>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</si>
  <si>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</si>
  <si>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</si>
  <si>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</si>
  <si>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</si>
  <si>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</si>
  <si>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</si>
  <si>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</si>
  <si>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</si>
  <si>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</si>
  <si>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</si>
  <si>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</si>
  <si>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</si>
  <si>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</si>
  <si>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</si>
  <si>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</si>
  <si>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</si>
  <si>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</si>
  <si>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</si>
  <si>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</si>
  <si>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</si>
  <si>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</si>
  <si>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</si>
  <si>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</si>
  <si>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</si>
  <si>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</si>
  <si>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</si>
  <si>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</si>
  <si>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</si>
  <si>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</si>
  <si>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</si>
  <si>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</si>
  <si>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</si>
  <si>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</si>
  <si>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</si>
  <si>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</si>
  <si>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</si>
  <si>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</si>
  <si>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</si>
  <si>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</si>
  <si>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</si>
  <si>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</si>
  <si>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</si>
  <si>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</si>
  <si>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</si>
  <si>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</si>
  <si>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</si>
  <si>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</si>
  <si>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</si>
  <si>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</si>
  <si>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</si>
  <si>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</si>
  <si>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</si>
  <si>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</si>
  <si>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</si>
  <si>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</si>
  <si>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</si>
  <si>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</si>
  <si>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</si>
  <si>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</si>
  <si>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</si>
  <si>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</si>
  <si>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</si>
  <si>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</si>
  <si>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</si>
  <si>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</si>
  <si>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</si>
  <si>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</si>
  <si>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</si>
  <si>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</si>
  <si>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</si>
  <si>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</si>
  <si>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</si>
  <si>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</si>
  <si>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</si>
  <si>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</si>
  <si>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</si>
  <si>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</si>
  <si>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</si>
  <si>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</si>
  <si>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</si>
  <si>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</si>
  <si>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</si>
  <si>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</si>
  <si>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</si>
  <si>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</si>
  <si>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</si>
  <si>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</si>
  <si>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</si>
  <si>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</si>
  <si>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</si>
  <si>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</si>
  <si>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</si>
  <si>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</si>
  <si>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</si>
  <si>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</si>
  <si>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</si>
  <si>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</si>
  <si>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</si>
  <si>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</si>
  <si>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</si>
  <si>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</si>
  <si>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</si>
  <si>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</si>
  <si>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</si>
  <si>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</si>
  <si>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</si>
  <si>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</si>
  <si>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</si>
  <si>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</si>
  <si>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</si>
  <si>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</si>
  <si>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</si>
  <si>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</si>
  <si>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</si>
  <si>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</si>
  <si>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</si>
  <si>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</si>
  <si>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</si>
  <si>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</si>
  <si>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</si>
  <si>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</si>
  <si>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</si>
  <si>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</si>
  <si>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</si>
  <si>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</si>
  <si>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</si>
  <si>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</si>
  <si>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</si>
  <si>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</si>
  <si>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</si>
  <si>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</si>
  <si>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</si>
  <si>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</si>
  <si>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</si>
  <si>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</si>
  <si>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</si>
  <si>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</si>
  <si>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</si>
  <si>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</si>
  <si>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</si>
  <si>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</si>
  <si>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</si>
  <si>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</si>
  <si>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</si>
  <si>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</si>
  <si>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</si>
  <si>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</si>
  <si>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</si>
  <si>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</si>
  <si>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</si>
  <si>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</si>
  <si>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</si>
  <si>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</si>
  <si>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</si>
  <si>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</si>
  <si>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</si>
  <si>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</si>
  <si>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</si>
  <si>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</si>
  <si>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</si>
  <si>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</si>
  <si>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</si>
  <si>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</si>
  <si>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</si>
  <si>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</si>
  <si>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</si>
  <si>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</si>
  <si>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</si>
  <si>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</si>
  <si>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</si>
  <si>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</si>
  <si>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</si>
  <si>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</si>
  <si>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</si>
  <si>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</si>
  <si>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</si>
  <si>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</si>
  <si>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</si>
  <si>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</si>
  <si>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</si>
  <si>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</si>
  <si>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</si>
  <si>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</si>
  <si>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</si>
  <si>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</si>
  <si>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</si>
  <si>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</si>
  <si>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</si>
  <si>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</si>
  <si>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</si>
  <si>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</si>
  <si>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</si>
  <si>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</si>
  <si>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</si>
  <si>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</si>
  <si>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</si>
  <si>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</si>
  <si>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</si>
  <si>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</si>
  <si>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</si>
  <si>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</si>
  <si>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</si>
  <si>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</si>
  <si>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</si>
  <si>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</si>
  <si>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</si>
  <si>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</si>
  <si>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</si>
  <si>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</si>
  <si>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</si>
  <si>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</si>
  <si>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</si>
  <si>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</si>
  <si>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</si>
  <si>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</si>
  <si>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</si>
  <si>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</si>
  <si>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</si>
  <si>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</si>
  <si>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</si>
  <si>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</si>
  <si>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</si>
  <si>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</si>
  <si>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</si>
  <si>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</si>
  <si>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</si>
  <si>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</si>
  <si>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</si>
  <si>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</si>
  <si>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</si>
  <si>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</si>
  <si>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</si>
  <si>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</si>
  <si>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</si>
  <si>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</si>
  <si>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</si>
  <si>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</si>
  <si>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</si>
  <si>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</si>
  <si>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</si>
  <si>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</si>
  <si>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</si>
  <si>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</si>
  <si>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</si>
  <si>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</si>
  <si>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</si>
  <si>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</si>
  <si>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</si>
  <si>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</si>
  <si>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</si>
  <si>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</si>
  <si>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</si>
  <si>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</si>
  <si>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</si>
  <si>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</si>
  <si>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</si>
  <si>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</si>
  <si>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</si>
  <si>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</si>
  <si>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</si>
  <si>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</si>
  <si>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</si>
  <si>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</si>
  <si>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</si>
  <si>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</si>
  <si>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</si>
  <si>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</si>
  <si>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</si>
  <si>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</si>
  <si>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</si>
  <si>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</si>
  <si>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</si>
  <si>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</si>
  <si>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</si>
  <si>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</si>
  <si>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</si>
  <si>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</si>
  <si>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</si>
  <si>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</si>
  <si>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</si>
  <si>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</si>
  <si>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</si>
  <si>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</si>
  <si>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</si>
  <si>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</si>
  <si>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</si>
  <si>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</si>
  <si>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</si>
  <si>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</si>
  <si>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</si>
  <si>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</si>
  <si>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</si>
  <si>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</si>
  <si>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</si>
  <si>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</si>
  <si>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</si>
  <si>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</si>
  <si>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</si>
  <si>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</si>
  <si>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</si>
  <si>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</si>
  <si>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</si>
  <si>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</si>
  <si>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</si>
  <si>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</si>
  <si>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</si>
  <si>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</si>
  <si>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</si>
  <si>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</si>
  <si>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</si>
  <si>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</si>
  <si>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</si>
  <si>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</si>
  <si>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</si>
  <si>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</si>
  <si>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</si>
  <si>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</si>
  <si>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</si>
  <si>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</si>
  <si>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</si>
  <si>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</si>
  <si>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</si>
  <si>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</si>
  <si>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</si>
  <si>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</si>
  <si>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</si>
  <si>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</si>
  <si>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</si>
  <si>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</si>
  <si>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</si>
  <si>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</si>
  <si>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</si>
  <si>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</si>
  <si>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</si>
  <si>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</si>
  <si>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</si>
  <si>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</si>
  <si>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</si>
  <si>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</si>
  <si>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</si>
  <si>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</si>
  <si>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</si>
  <si>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</si>
  <si>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</si>
  <si>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</si>
  <si>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</si>
  <si>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</si>
  <si>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</si>
  <si>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</si>
  <si>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</si>
  <si>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</si>
  <si>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</si>
  <si>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</si>
  <si>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</si>
  <si>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</si>
  <si>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</si>
  <si>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</si>
  <si>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</si>
  <si>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</si>
  <si>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</si>
  <si>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</si>
  <si>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</si>
  <si>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</si>
  <si>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</si>
  <si>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</si>
  <si>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</si>
  <si>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</si>
  <si>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</si>
  <si>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</si>
  <si>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</si>
  <si>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</si>
  <si>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</si>
  <si>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</si>
  <si>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</si>
  <si>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</si>
  <si>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</si>
  <si>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</si>
  <si>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</si>
  <si>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</si>
  <si>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</si>
  <si>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</si>
  <si>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</si>
  <si>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</si>
  <si>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</si>
  <si>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</si>
  <si>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</si>
  <si>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</si>
  <si>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</si>
  <si>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</si>
  <si>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</si>
  <si>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</si>
  <si>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</si>
  <si>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</si>
  <si>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</si>
  <si>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</si>
  <si>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</si>
  <si>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</si>
  <si>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</si>
  <si>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</si>
  <si>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</si>
  <si>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</si>
  <si>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</si>
  <si>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</si>
  <si>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</si>
  <si>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</si>
  <si>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</si>
  <si>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</si>
  <si>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</si>
  <si>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</si>
  <si>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</si>
  <si>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</si>
  <si>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</si>
  <si>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</si>
  <si>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</si>
  <si>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</si>
  <si>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</si>
  <si>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</si>
  <si>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</si>
  <si>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</si>
  <si>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</si>
  <si>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</si>
  <si>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</si>
  <si>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</si>
  <si>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</si>
  <si>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</si>
  <si>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</si>
  <si>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</si>
  <si>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</si>
  <si>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</si>
  <si>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</si>
  <si>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</si>
  <si>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</si>
  <si>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</si>
  <si>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</si>
  <si>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</si>
  <si>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</si>
  <si>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</si>
  <si>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</si>
  <si>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</si>
  <si>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</si>
  <si>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</si>
  <si>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</si>
  <si>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</si>
  <si>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</si>
  <si>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</si>
  <si>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</si>
  <si>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</si>
  <si>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</si>
  <si>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</si>
  <si>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</si>
  <si>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</si>
  <si>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</si>
  <si>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</si>
  <si>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</si>
  <si>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</si>
  <si>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</si>
  <si>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</si>
  <si>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</si>
  <si>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</si>
  <si>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</si>
  <si>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</si>
  <si>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</si>
  <si>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</si>
  <si>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</si>
  <si>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</si>
  <si>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</si>
  <si>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</si>
  <si>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</si>
  <si>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</si>
  <si>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</si>
  <si>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</si>
  <si>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</si>
  <si>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</si>
  <si>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</si>
  <si>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</si>
  <si>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</si>
  <si>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</si>
  <si>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</si>
  <si>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</si>
  <si>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</si>
  <si>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</si>
  <si>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</si>
  <si>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</si>
  <si>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</si>
  <si>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</si>
  <si>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</si>
  <si>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</si>
  <si>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</si>
  <si>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</si>
  <si>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</si>
  <si>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</si>
  <si>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</si>
  <si>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</si>
  <si>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</si>
  <si>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</si>
  <si>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</si>
  <si>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</si>
  <si>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</si>
  <si>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</si>
  <si>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</si>
  <si>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</si>
  <si>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</si>
  <si>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</si>
  <si>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</si>
  <si>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</si>
  <si>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</si>
  <si>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</si>
  <si>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</si>
  <si>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</si>
  <si>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</si>
  <si>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</si>
  <si>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</si>
  <si>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</si>
  <si>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</si>
  <si>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</si>
  <si>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</si>
  <si>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</si>
  <si>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</si>
  <si>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</si>
  <si>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</si>
  <si>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</si>
  <si>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</si>
  <si>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</si>
  <si>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</si>
  <si>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</si>
  <si>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</si>
  <si>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</si>
  <si>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</si>
  <si>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</si>
  <si>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</si>
  <si>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</si>
  <si>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</si>
  <si>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</si>
  <si>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</si>
  <si>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</si>
  <si>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</si>
  <si>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</si>
  <si>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</si>
  <si>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</si>
  <si>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</si>
  <si>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</si>
  <si>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</si>
  <si>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</si>
  <si>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</si>
  <si>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</si>
  <si>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</si>
  <si>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</si>
  <si>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</si>
  <si>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</si>
  <si>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</si>
  <si>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</si>
  <si>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</si>
  <si>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</si>
  <si>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</si>
  <si>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</si>
  <si>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</si>
  <si>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</si>
  <si>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</si>
  <si>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</si>
  <si>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</si>
  <si>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</si>
  <si>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</si>
  <si>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</si>
  <si>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</si>
  <si>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</si>
  <si>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</si>
  <si>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</si>
  <si>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</si>
  <si>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</si>
  <si>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</si>
  <si>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</si>
  <si>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</si>
  <si>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</si>
  <si>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</si>
  <si>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</si>
  <si>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</si>
  <si>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</si>
  <si>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</si>
  <si>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</si>
  <si>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</si>
  <si>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</si>
  <si>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</si>
  <si>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</si>
  <si>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</si>
  <si>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</si>
  <si>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</si>
  <si>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</si>
  <si>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</si>
  <si>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</si>
  <si>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</si>
  <si>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</si>
  <si>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</si>
  <si>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</si>
  <si>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</si>
  <si>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</si>
  <si>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</si>
  <si>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</si>
  <si>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</si>
  <si>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</si>
  <si>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</si>
  <si>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</si>
  <si>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</si>
  <si>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</si>
  <si>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</si>
  <si>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</si>
  <si>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</si>
  <si>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</si>
  <si>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</si>
  <si>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</si>
  <si>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</si>
  <si>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</si>
  <si>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</si>
  <si>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</si>
  <si>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</si>
  <si>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</si>
  <si>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</si>
  <si>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</si>
  <si>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</si>
  <si>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</si>
  <si>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</si>
  <si>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</si>
  <si>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</si>
  <si>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</si>
  <si>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</si>
  <si>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</si>
  <si>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</si>
  <si>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</si>
  <si>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</si>
  <si>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</si>
  <si>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</si>
  <si>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</si>
  <si>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</si>
  <si>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</si>
  <si>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</si>
  <si>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</si>
  <si>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</si>
  <si>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</si>
  <si>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</si>
  <si>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</si>
  <si>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</si>
  <si>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</si>
  <si>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</si>
  <si>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</si>
  <si>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</si>
  <si>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</si>
  <si>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</si>
  <si>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</si>
  <si>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</si>
  <si>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</si>
  <si>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</si>
  <si>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</si>
  <si>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</si>
  <si>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</si>
  <si>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</si>
  <si>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</si>
  <si>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</si>
  <si>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</si>
  <si>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</si>
  <si>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</si>
  <si>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</si>
  <si>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</si>
  <si>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</si>
  <si>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</si>
  <si>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</si>
  <si>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</si>
  <si>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</si>
  <si>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</si>
  <si>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</si>
  <si>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</si>
  <si>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</si>
  <si>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</si>
  <si>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</si>
  <si>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</si>
  <si>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</si>
  <si>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</si>
  <si>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</si>
  <si>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</si>
  <si>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</si>
  <si>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</si>
  <si>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</si>
  <si>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</si>
  <si>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</si>
  <si>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</si>
  <si>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</si>
  <si>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</si>
  <si>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</si>
  <si>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</si>
  <si>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</si>
  <si>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</si>
  <si>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</si>
  <si>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</si>
  <si>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</si>
  <si>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</si>
  <si>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</si>
  <si>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</si>
  <si>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</si>
  <si>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</si>
  <si>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</si>
  <si>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</si>
  <si>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</si>
  <si>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</si>
  <si>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</si>
  <si>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</si>
  <si>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</si>
  <si>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</si>
  <si>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</si>
  <si>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</si>
  <si>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</si>
  <si>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</si>
  <si>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</si>
  <si>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</si>
  <si>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</si>
  <si>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</si>
  <si>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</si>
  <si>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</si>
  <si>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</si>
  <si>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</si>
  <si>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</si>
  <si>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</si>
  <si>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</si>
  <si>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</si>
  <si>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</si>
  <si>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</si>
  <si>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</si>
  <si>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</si>
  <si>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</si>
  <si>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</si>
  <si>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</si>
  <si>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</si>
  <si>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</si>
  <si>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</si>
  <si>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</si>
  <si>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</si>
  <si>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</si>
  <si>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</si>
  <si>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</si>
  <si>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</si>
  <si>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</si>
  <si>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</si>
  <si>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</si>
  <si>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</si>
  <si>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</si>
  <si>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</si>
  <si>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</si>
  <si>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</si>
  <si>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</si>
  <si>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</si>
  <si>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</si>
  <si>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</si>
  <si>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</si>
  <si>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</si>
  <si>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</si>
  <si>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</si>
  <si>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</si>
  <si>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</si>
  <si>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</si>
  <si>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</si>
  <si>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</si>
  <si>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</si>
  <si>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</si>
  <si>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</si>
  <si>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</si>
  <si>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</si>
  <si>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</si>
  <si>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</si>
  <si>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</si>
  <si>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</si>
  <si>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</si>
  <si>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</si>
  <si>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</si>
  <si>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</si>
  <si>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</si>
  <si>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</si>
  <si>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</si>
  <si>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</si>
  <si>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</si>
  <si>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</si>
  <si>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</si>
  <si>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</si>
  <si>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</si>
  <si>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</si>
  <si>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</si>
  <si>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</si>
  <si>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</si>
  <si>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</si>
  <si>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</si>
  <si>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</si>
  <si>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</si>
  <si>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</si>
  <si>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</si>
  <si>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</si>
  <si>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</si>
  <si>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</si>
  <si>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</si>
  <si>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</si>
  <si>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</si>
  <si>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</si>
  <si>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</si>
  <si>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</si>
  <si>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</si>
  <si>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</si>
  <si>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</si>
  <si>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</si>
  <si>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</si>
  <si>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</si>
  <si>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</si>
  <si>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</si>
  <si>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</si>
  <si>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</si>
  <si>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</si>
  <si>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</si>
  <si>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</si>
  <si>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</si>
  <si>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</si>
  <si>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</si>
  <si>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</si>
  <si>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</si>
  <si>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</si>
  <si>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</si>
  <si>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</si>
  <si>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</si>
  <si>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</si>
  <si>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</si>
  <si>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</si>
  <si>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</si>
  <si>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</si>
  <si>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</si>
  <si>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</si>
  <si>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</si>
  <si>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</si>
  <si>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</si>
  <si>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</si>
  <si>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</si>
  <si>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</si>
  <si>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</si>
  <si>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</si>
  <si>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</si>
  <si>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</si>
  <si>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</si>
  <si>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</si>
  <si>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</si>
  <si>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</si>
  <si>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</si>
  <si>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</si>
  <si>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</si>
  <si>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</si>
  <si>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</si>
  <si>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</si>
  <si>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</si>
  <si>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</si>
  <si>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</si>
  <si>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</si>
  <si>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</si>
  <si>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</si>
  <si>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</si>
  <si>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</si>
  <si>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</si>
  <si>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</si>
  <si>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</si>
  <si>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</si>
  <si>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</si>
  <si>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</si>
  <si>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</si>
  <si>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</si>
  <si>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</si>
  <si>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</si>
  <si>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</si>
  <si>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</si>
  <si>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</si>
  <si>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</si>
  <si>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</si>
  <si>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</si>
  <si>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</si>
  <si>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</si>
  <si>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</si>
  <si>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</si>
  <si>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</si>
  <si>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</si>
  <si>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</si>
  <si>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</si>
  <si>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</si>
  <si>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</si>
  <si>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</si>
  <si>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</si>
  <si>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</si>
  <si>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</si>
  <si>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</si>
  <si>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</si>
  <si>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</si>
  <si>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</si>
  <si>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</si>
  <si>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</si>
  <si>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</si>
  <si>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</si>
  <si>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</si>
  <si>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</si>
  <si>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</si>
  <si>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</si>
  <si>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</si>
  <si>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</si>
  <si>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</si>
  <si>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</si>
  <si>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</si>
  <si>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</si>
  <si>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</si>
  <si>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</si>
  <si>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</si>
  <si>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</si>
  <si>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</si>
  <si>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</si>
  <si>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</si>
  <si>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</si>
  <si>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</si>
  <si>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</si>
  <si>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</si>
  <si>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</si>
  <si>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</si>
  <si>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</si>
  <si>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</si>
  <si>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</si>
  <si>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</si>
  <si>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</si>
  <si>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</si>
  <si>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</si>
  <si>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</si>
  <si>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</si>
  <si>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</si>
  <si>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</si>
  <si>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</si>
  <si>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</si>
  <si>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</si>
  <si>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</si>
  <si>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</si>
  <si>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</si>
  <si>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</si>
  <si>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</si>
  <si>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</si>
  <si>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</si>
  <si>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</si>
  <si>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</si>
  <si>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</si>
  <si>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</si>
  <si>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</si>
  <si>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</si>
  <si>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</si>
  <si>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</si>
  <si>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</si>
  <si>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</si>
  <si>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</si>
  <si>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</si>
  <si>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</si>
  <si>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</si>
  <si>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</si>
  <si>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</si>
  <si>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</si>
  <si>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</si>
  <si>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</si>
  <si>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</si>
  <si>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</si>
  <si>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</si>
  <si>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</si>
  <si>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</si>
  <si>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</si>
  <si>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</si>
  <si>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</si>
  <si>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</si>
  <si>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</si>
  <si>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</si>
  <si>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</si>
  <si>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</si>
  <si>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</si>
  <si>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</si>
  <si>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</si>
  <si>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</si>
  <si>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</si>
  <si>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</si>
  <si>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</si>
  <si>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</si>
  <si>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</si>
  <si>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</si>
  <si>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</si>
  <si>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</si>
  <si>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</si>
  <si>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</si>
  <si>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</si>
  <si>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</si>
  <si>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</si>
  <si>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</si>
  <si>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</si>
  <si>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</si>
  <si>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</si>
  <si>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</si>
  <si>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</si>
  <si>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</si>
  <si>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</si>
  <si>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</si>
  <si>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</si>
  <si>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</si>
  <si>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</si>
  <si>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</si>
  <si>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</si>
  <si>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</si>
  <si>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</si>
  <si>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</si>
  <si>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</si>
  <si>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</si>
  <si>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</si>
  <si>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</si>
  <si>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</si>
  <si>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</si>
  <si>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</si>
  <si>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</si>
  <si>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</si>
  <si>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</si>
  <si>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</si>
  <si>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</si>
  <si>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</si>
  <si>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</si>
  <si>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</si>
  <si>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</si>
  <si>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</si>
  <si>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</si>
  <si>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</si>
  <si>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</si>
  <si>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</si>
  <si>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</si>
  <si>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</si>
  <si>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</si>
  <si>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</si>
  <si>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</si>
  <si>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</si>
  <si>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</si>
  <si>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</si>
  <si>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</si>
  <si>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</si>
  <si>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</si>
  <si>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</si>
  <si>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</si>
  <si>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</si>
  <si>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</si>
  <si>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</si>
  <si>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</si>
  <si>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</si>
  <si>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</si>
  <si>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</si>
  <si>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</si>
  <si>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</si>
  <si>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</si>
  <si>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</si>
  <si>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</si>
  <si>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</si>
  <si>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</si>
  <si>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</si>
  <si>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</si>
  <si>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</si>
  <si>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</si>
  <si>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</si>
  <si>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</si>
  <si>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</si>
  <si>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</si>
  <si>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</si>
  <si>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</si>
  <si>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</si>
  <si>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</si>
  <si>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</si>
  <si>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</si>
  <si>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</si>
  <si>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</si>
  <si>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</si>
  <si>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</si>
  <si>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</si>
  <si>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</si>
  <si>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</si>
  <si>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</si>
  <si>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</si>
  <si>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</si>
  <si>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</si>
  <si>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</si>
  <si>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</si>
  <si>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</si>
  <si>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</si>
  <si>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</si>
  <si>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</si>
  <si>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</si>
  <si>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</si>
  <si>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</si>
  <si>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</si>
  <si>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</si>
  <si>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</si>
  <si>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</si>
  <si>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</si>
  <si>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</si>
  <si>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</si>
  <si>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</si>
  <si>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</si>
  <si>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</si>
  <si>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</si>
  <si>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</si>
  <si>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</si>
  <si>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</si>
  <si>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</si>
  <si>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</si>
  <si>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</si>
  <si>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</si>
  <si>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</si>
  <si>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</si>
  <si>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</si>
  <si>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</si>
  <si>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</si>
  <si>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</si>
  <si>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</si>
  <si>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</si>
  <si>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</si>
  <si>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</si>
  <si>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</si>
  <si>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</si>
  <si>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</si>
  <si>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</si>
  <si>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</si>
  <si>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</si>
  <si>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</si>
  <si>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</si>
  <si>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</si>
  <si>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</si>
  <si>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</si>
  <si>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</si>
  <si>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</si>
  <si>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</si>
  <si>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</si>
  <si>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</si>
  <si>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</si>
  <si>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</si>
  <si>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</si>
  <si>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</si>
  <si>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</si>
  <si>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</si>
  <si>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</si>
  <si>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</si>
  <si>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</si>
  <si>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</si>
  <si>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</si>
  <si>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</si>
  <si>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</si>
  <si>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</si>
  <si>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</si>
  <si>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</si>
  <si>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</si>
  <si>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</si>
  <si>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</si>
  <si>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</si>
  <si>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</si>
  <si>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</si>
  <si>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</si>
  <si>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</si>
  <si>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</si>
  <si>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</si>
  <si>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</si>
  <si>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</si>
  <si>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</si>
  <si>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</si>
  <si>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</si>
  <si>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</si>
  <si>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</si>
  <si>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</si>
  <si>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</si>
  <si>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</si>
  <si>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</si>
  <si>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</si>
  <si>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</si>
  <si>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</si>
  <si>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</si>
  <si>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</si>
  <si>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</si>
  <si>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</si>
  <si>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</si>
  <si>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</si>
  <si>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</si>
  <si>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</si>
  <si>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</si>
  <si>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</si>
  <si>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</si>
  <si>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</si>
  <si>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</si>
  <si>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</si>
  <si>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</si>
  <si>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</si>
  <si>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</si>
  <si>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</si>
  <si>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</si>
  <si>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</si>
  <si>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</si>
  <si>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</si>
  <si>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</si>
  <si>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</si>
  <si>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</si>
  <si>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</si>
  <si>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</si>
  <si>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</si>
  <si>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</si>
  <si>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</si>
  <si>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</si>
  <si>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</si>
  <si>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</si>
  <si>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</si>
  <si>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</si>
  <si>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</si>
  <si>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</si>
  <si>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</si>
  <si>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</si>
  <si>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</si>
  <si>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</si>
  <si>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</si>
  <si>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</si>
  <si>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</si>
  <si>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</si>
  <si>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</si>
  <si>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</si>
  <si>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</si>
  <si>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</si>
  <si>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</si>
  <si>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</si>
  <si>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</si>
  <si>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</si>
  <si>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</si>
  <si>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</si>
  <si>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</si>
  <si>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</si>
  <si>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</si>
  <si>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</si>
  <si>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</si>
  <si>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</si>
  <si>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</si>
  <si>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</si>
  <si>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</si>
  <si>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</si>
  <si>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</si>
  <si>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</si>
  <si>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</si>
  <si>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</si>
  <si>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</si>
  <si>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</si>
  <si>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</si>
  <si>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</si>
  <si>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</si>
  <si>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</si>
  <si>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</si>
  <si>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</si>
  <si>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</si>
  <si>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</si>
  <si>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</si>
  <si>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</si>
  <si>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</si>
  <si>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</si>
  <si>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</si>
  <si>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</si>
  <si>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</si>
  <si>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</si>
  <si>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</si>
  <si>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</si>
  <si>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</si>
  <si>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</si>
  <si>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</si>
  <si>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</si>
  <si>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</si>
  <si>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</si>
  <si>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</si>
  <si>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</si>
  <si>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</si>
  <si>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</si>
  <si>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</si>
  <si>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</si>
  <si>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</si>
  <si>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</si>
  <si>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</si>
  <si>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</si>
  <si>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</si>
  <si>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</si>
  <si>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</si>
  <si>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</si>
  <si>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</si>
  <si>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</si>
  <si>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</si>
  <si>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</si>
  <si>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</si>
  <si>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</si>
  <si>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</si>
  <si>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</si>
  <si>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</si>
  <si>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</si>
  <si>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</si>
  <si>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</si>
  <si>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</si>
  <si>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</si>
  <si>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</si>
  <si>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</si>
  <si>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</si>
  <si>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</si>
  <si>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</si>
  <si>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</si>
  <si>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</si>
  <si>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</si>
  <si>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</si>
  <si>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</si>
  <si>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</si>
  <si>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</si>
  <si>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</si>
  <si>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</si>
  <si>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</si>
  <si>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</si>
  <si>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</si>
  <si>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</si>
  <si>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</si>
  <si>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</si>
  <si>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</si>
  <si>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</si>
  <si>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</si>
  <si>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</si>
  <si>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</si>
  <si>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</si>
  <si>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</si>
  <si>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</si>
  <si>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</si>
  <si>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</si>
  <si>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</si>
  <si>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</si>
  <si>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</si>
  <si>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</si>
  <si>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</si>
  <si>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</si>
  <si>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</si>
  <si>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</si>
  <si>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</si>
  <si>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</si>
  <si>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</si>
  <si>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</si>
  <si>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</si>
  <si>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</si>
  <si>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</si>
  <si>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</si>
  <si>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</si>
  <si>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</si>
  <si>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</si>
  <si>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</si>
  <si>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</si>
  <si>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</si>
  <si>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</si>
  <si>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</si>
  <si>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</si>
  <si>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</si>
  <si>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</si>
  <si>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</si>
  <si>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</si>
  <si>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</si>
  <si>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</si>
  <si>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</si>
  <si>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</si>
  <si>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</si>
  <si>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</si>
  <si>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</si>
  <si>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</si>
  <si>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</si>
  <si>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</si>
  <si>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</si>
  <si>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</si>
  <si>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</si>
  <si>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</si>
  <si>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</si>
  <si>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</si>
  <si>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</si>
  <si>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</si>
  <si>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</si>
  <si>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</si>
  <si>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</si>
  <si>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</si>
  <si>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</si>
  <si>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</si>
  <si>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</si>
  <si>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</si>
  <si>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</si>
  <si>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</si>
  <si>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</si>
  <si>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</si>
  <si>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</si>
  <si>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</si>
  <si>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</si>
  <si>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</si>
  <si>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</si>
  <si>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</si>
  <si>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</si>
  <si>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</si>
  <si>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</si>
  <si>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</si>
  <si>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</si>
  <si>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</si>
  <si>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</si>
  <si>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</si>
  <si>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</si>
  <si>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</si>
  <si>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</si>
  <si>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</si>
  <si>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</si>
  <si>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</si>
  <si>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</si>
  <si>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</si>
  <si>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</si>
  <si>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</si>
  <si>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</si>
  <si>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</si>
  <si>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</si>
  <si>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</si>
  <si>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</si>
  <si>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</si>
  <si>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</si>
  <si>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</si>
  <si>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</si>
  <si>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</si>
  <si>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</si>
  <si>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</si>
  <si>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</si>
  <si>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</si>
  <si>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</si>
  <si>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</si>
  <si>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</si>
  <si>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</si>
  <si>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</si>
  <si>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</si>
  <si>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</si>
  <si>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</si>
  <si>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</si>
  <si>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</si>
  <si>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</si>
  <si>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</si>
  <si>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</si>
  <si>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</si>
  <si>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</si>
  <si>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</si>
  <si>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</si>
  <si>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</si>
  <si>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</si>
  <si>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</si>
  <si>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</si>
  <si>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</si>
  <si>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</si>
  <si>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</si>
  <si>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</si>
  <si>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</si>
  <si>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</si>
  <si>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</si>
  <si>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</si>
  <si>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</si>
  <si>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</si>
  <si>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</si>
  <si>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</si>
  <si>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</si>
  <si>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</si>
  <si>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</si>
  <si>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</si>
  <si>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</si>
  <si>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</si>
  <si>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</si>
  <si>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</si>
  <si>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</si>
  <si>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</si>
  <si>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</si>
  <si>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</si>
  <si>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</si>
  <si>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</si>
  <si>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</si>
  <si>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</si>
  <si>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</si>
  <si>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</si>
  <si>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</si>
  <si>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</si>
  <si>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</si>
  <si>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</si>
  <si>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</si>
  <si>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</si>
  <si>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</si>
  <si>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</si>
  <si>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</si>
  <si>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</si>
  <si>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</si>
  <si>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</si>
  <si>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</si>
  <si>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</si>
  <si>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</si>
  <si>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</si>
  <si>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</si>
  <si>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</si>
  <si>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</si>
  <si>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</si>
  <si>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</si>
  <si>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</si>
  <si>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</si>
  <si>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</si>
  <si>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</si>
  <si>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</si>
  <si>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</si>
  <si>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</si>
  <si>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</si>
  <si>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</si>
  <si>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</si>
  <si>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</si>
  <si>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</si>
  <si>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</si>
  <si>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</si>
  <si>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</si>
  <si>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</si>
  <si>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</si>
  <si>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</si>
  <si>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</si>
  <si>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</si>
  <si>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</si>
  <si>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</si>
  <si>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</si>
  <si>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</si>
  <si>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</si>
  <si>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</si>
  <si>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</si>
  <si>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</si>
  <si>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</si>
  <si>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</si>
  <si>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</si>
  <si>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</si>
  <si>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</si>
  <si>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</si>
  <si>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</si>
  <si>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</si>
  <si>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</si>
  <si>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</si>
  <si>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</si>
  <si>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</si>
  <si>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</si>
  <si>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</si>
  <si>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</si>
  <si>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</si>
  <si>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</si>
  <si>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</si>
  <si>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</si>
  <si>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</si>
  <si>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</si>
  <si>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</si>
  <si>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</si>
  <si>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</si>
  <si>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</si>
  <si>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</si>
  <si>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</si>
  <si>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</si>
  <si>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</si>
  <si>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</si>
  <si>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</si>
  <si>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</si>
  <si>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</si>
  <si>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</si>
  <si>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</si>
  <si>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</si>
  <si>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</si>
  <si>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</si>
  <si>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</si>
  <si>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</si>
  <si>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</si>
  <si>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</si>
  <si>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</si>
  <si>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</si>
  <si>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</si>
  <si>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</si>
  <si>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</si>
  <si>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</si>
  <si>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</si>
  <si>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</si>
  <si>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</si>
  <si>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</si>
  <si>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</si>
  <si>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</si>
  <si>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</si>
  <si>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</si>
  <si>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</si>
  <si>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</si>
  <si>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</si>
  <si>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</si>
  <si>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</si>
  <si>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</si>
  <si>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</si>
  <si>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</si>
  <si>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</si>
  <si>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</si>
  <si>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</si>
  <si>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</si>
  <si>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</si>
  <si>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</si>
  <si>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</si>
  <si>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</si>
  <si>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</si>
  <si>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</si>
  <si>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</si>
  <si>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</si>
  <si>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</si>
  <si>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</si>
  <si>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</si>
  <si>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</si>
  <si>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</si>
  <si>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</si>
  <si>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</si>
  <si>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</si>
  <si>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</si>
  <si>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</si>
  <si>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</si>
  <si>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</si>
  <si>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</si>
  <si>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</si>
  <si>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</si>
  <si>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</si>
  <si>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</si>
  <si>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</si>
  <si>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</si>
  <si>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</si>
  <si>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</si>
  <si>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</si>
  <si>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</si>
  <si>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</si>
  <si>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</si>
  <si>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</si>
  <si>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</si>
  <si>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</si>
  <si>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</si>
  <si>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</si>
  <si>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</si>
  <si>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</si>
  <si>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</si>
  <si>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</si>
  <si>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</si>
  <si>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</si>
  <si>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</si>
  <si>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</si>
  <si>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</si>
  <si>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</si>
  <si>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</si>
  <si>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</si>
  <si>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</si>
  <si>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</si>
  <si>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</si>
  <si>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</si>
  <si>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</si>
  <si>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</si>
  <si>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</si>
  <si>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</si>
  <si>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</si>
  <si>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</si>
  <si>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</si>
  <si>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</si>
  <si>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</si>
  <si>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</si>
  <si>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</si>
  <si>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</si>
  <si>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</si>
  <si>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</si>
  <si>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</si>
  <si>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</si>
  <si>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</si>
  <si>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</si>
  <si>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</si>
  <si>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</si>
  <si>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</si>
  <si>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</si>
  <si>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</si>
  <si>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</si>
  <si>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</si>
  <si>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</si>
  <si>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</si>
  <si>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</si>
  <si>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</si>
  <si>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</si>
  <si>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</si>
  <si>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</si>
  <si>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</si>
  <si>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</si>
  <si>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</si>
  <si>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</si>
  <si>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</si>
  <si>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</si>
  <si>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</si>
  <si>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</si>
  <si>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</si>
  <si>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</si>
  <si>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</si>
  <si>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</si>
  <si>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</si>
  <si>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</si>
  <si>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</si>
  <si>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</si>
  <si>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</si>
  <si>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</si>
  <si>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</si>
  <si>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</si>
  <si>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</si>
  <si>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</si>
  <si>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</si>
  <si>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</si>
  <si>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</si>
  <si>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</si>
  <si>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</si>
  <si>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</si>
  <si>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</si>
  <si>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</si>
  <si>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</si>
  <si>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</si>
  <si>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</si>
  <si>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</si>
  <si>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</si>
  <si>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</si>
  <si>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</si>
  <si>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</si>
  <si>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</si>
  <si>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</si>
  <si>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</si>
  <si>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</si>
  <si>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</si>
  <si>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</si>
  <si>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</si>
  <si>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</si>
  <si>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</si>
  <si>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</si>
  <si>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</si>
  <si>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</si>
  <si>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</si>
  <si>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</si>
  <si>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</si>
  <si>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</si>
  <si>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</si>
  <si>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</si>
  <si>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</si>
  <si>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</si>
  <si>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</si>
  <si>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</si>
  <si>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</si>
  <si>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</si>
  <si>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</si>
  <si>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</si>
  <si>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</si>
  <si>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</si>
  <si>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</si>
  <si>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</si>
  <si>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</si>
  <si>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</si>
  <si>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</si>
  <si>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</si>
  <si>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</si>
  <si>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</si>
  <si>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</si>
  <si>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</si>
  <si>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</si>
  <si>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</si>
  <si>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</si>
  <si>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</si>
  <si>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</si>
  <si>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</si>
  <si>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</si>
  <si>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</si>
  <si>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</si>
  <si>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</si>
  <si>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</si>
  <si>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</si>
  <si>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</si>
  <si>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</si>
  <si>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</si>
  <si>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</si>
  <si>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</si>
  <si>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</si>
  <si>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</si>
  <si>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</si>
  <si>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</si>
  <si>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</si>
  <si>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</si>
  <si>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</si>
  <si>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</si>
  <si>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</si>
  <si>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</si>
  <si>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</si>
  <si>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</si>
  <si>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</si>
  <si>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</si>
  <si>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</si>
  <si>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</si>
  <si>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</si>
  <si>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</si>
  <si>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</si>
  <si>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</si>
  <si>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</si>
  <si>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</si>
  <si>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</si>
  <si>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</si>
  <si>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</si>
  <si>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</si>
  <si>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</si>
  <si>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</si>
  <si>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</si>
  <si>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</si>
  <si>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</si>
  <si>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</si>
  <si>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</si>
  <si>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</si>
  <si>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</si>
  <si>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</si>
  <si>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</si>
  <si>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</si>
  <si>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</si>
  <si>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</si>
  <si>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</si>
  <si>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</si>
  <si>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</si>
  <si>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</si>
  <si>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</si>
  <si>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</si>
  <si>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</si>
  <si>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</si>
  <si>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</si>
  <si>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</si>
  <si>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</si>
  <si>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</si>
  <si>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</si>
  <si>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</si>
  <si>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</si>
  <si>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</si>
  <si>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</si>
  <si>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</si>
  <si>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</si>
  <si>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</si>
  <si>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</si>
  <si>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</si>
  <si>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</si>
  <si>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</si>
  <si>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</si>
  <si>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</si>
  <si>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</si>
  <si>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</si>
  <si>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</si>
  <si>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</si>
  <si>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</si>
  <si>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</si>
  <si>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</si>
  <si>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</si>
  <si>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</si>
  <si>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</si>
  <si>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</si>
  <si>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</si>
  <si>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</si>
  <si>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</si>
  <si>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</si>
  <si>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</si>
  <si>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</si>
  <si>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</si>
  <si>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</si>
  <si>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</si>
  <si>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</si>
  <si>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</si>
  <si>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</si>
  <si>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</si>
  <si>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</si>
  <si>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</si>
  <si>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</si>
  <si>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</si>
  <si>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</si>
  <si>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</si>
  <si>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</si>
  <si>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</si>
  <si>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</si>
  <si>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</si>
  <si>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</si>
  <si>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</si>
  <si>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</si>
  <si>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</si>
  <si>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</si>
  <si>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</si>
  <si>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</si>
  <si>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</si>
  <si>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</si>
  <si>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</si>
  <si>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</si>
  <si>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</si>
  <si>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</si>
  <si>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</si>
  <si>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</si>
  <si>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</si>
  <si>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</si>
  <si>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</si>
  <si>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</si>
  <si>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</si>
  <si>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</si>
  <si>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</si>
  <si>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</si>
  <si>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</si>
  <si>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</si>
  <si>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</si>
  <si>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</si>
  <si>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</si>
  <si>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</si>
  <si>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</si>
  <si>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</si>
  <si>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</si>
  <si>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</si>
  <si>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</si>
  <si>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</si>
  <si>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</si>
  <si>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</si>
  <si>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</si>
  <si>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</si>
  <si>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</si>
  <si>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</si>
  <si>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</si>
  <si>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</si>
  <si>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</si>
  <si>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</si>
  <si>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</si>
  <si>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</si>
  <si>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</si>
  <si>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</si>
  <si>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</si>
  <si>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</si>
  <si>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</si>
  <si>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</si>
  <si>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</si>
  <si>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</si>
  <si>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</si>
  <si>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</si>
  <si>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</si>
  <si>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</si>
  <si>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</si>
  <si>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</si>
  <si>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</si>
  <si>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</si>
  <si>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</si>
  <si>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</si>
  <si>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</si>
  <si>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</si>
  <si>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</si>
  <si>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</si>
  <si>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</si>
  <si>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</si>
  <si>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</si>
  <si>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</si>
  <si>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</si>
  <si>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</si>
  <si>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</si>
  <si>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</si>
  <si>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</si>
  <si>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</si>
  <si>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</si>
  <si>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</si>
  <si>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</si>
  <si>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</si>
  <si>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</si>
  <si>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</si>
  <si>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</si>
  <si>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</si>
  <si>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</si>
  <si>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</si>
  <si>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</si>
  <si>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</si>
  <si>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</si>
  <si>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</si>
  <si>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</si>
  <si>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</si>
  <si>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</si>
  <si>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</si>
  <si>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</si>
  <si>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</si>
  <si>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</si>
  <si>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</si>
  <si>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</si>
  <si>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</si>
  <si>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</si>
  <si>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</si>
  <si>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</si>
  <si>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</si>
  <si>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</si>
  <si>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</si>
  <si>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</si>
  <si>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</si>
  <si>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</si>
  <si>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</si>
  <si>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</si>
  <si>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</si>
  <si>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</si>
  <si>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</si>
  <si>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</si>
  <si>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</si>
  <si>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</si>
  <si>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</si>
  <si>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</si>
  <si>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</si>
  <si>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</si>
  <si>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</si>
  <si>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</si>
  <si>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</si>
  <si>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</si>
  <si>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</si>
  <si>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</si>
  <si>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</si>
  <si>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</si>
  <si>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</si>
  <si>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</si>
  <si>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</si>
  <si>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</si>
  <si>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</si>
  <si>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</si>
  <si>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</si>
  <si>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</si>
  <si>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</si>
  <si>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</si>
  <si>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</si>
  <si>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</si>
  <si>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</si>
  <si>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</si>
  <si>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</si>
  <si>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</si>
  <si>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</si>
  <si>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</si>
  <si>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</si>
  <si>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</si>
  <si>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</si>
  <si>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</si>
  <si>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</si>
  <si>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</si>
  <si>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</si>
  <si>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</si>
  <si>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</si>
  <si>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</si>
  <si>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</si>
  <si>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</si>
  <si>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</si>
  <si>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</si>
  <si>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</si>
  <si>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</si>
  <si>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</si>
  <si>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</si>
  <si>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</si>
  <si>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</si>
  <si>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</si>
  <si>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</si>
  <si>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</si>
  <si>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</si>
  <si>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</si>
  <si>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</si>
  <si>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</si>
  <si>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</si>
  <si>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</si>
  <si>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</si>
  <si>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</si>
  <si>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</si>
  <si>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</si>
  <si>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</si>
  <si>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</si>
  <si>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</si>
  <si>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</si>
  <si>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</si>
  <si>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</si>
  <si>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</si>
  <si>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</si>
  <si>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</si>
  <si>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</si>
  <si>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</si>
  <si>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</si>
  <si>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</si>
  <si>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</si>
  <si>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</si>
  <si>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</si>
  <si>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</si>
  <si>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</si>
  <si>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</si>
  <si>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</si>
  <si>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</si>
  <si>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</si>
  <si>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</si>
  <si>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</si>
  <si>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</si>
  <si>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</si>
  <si>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</si>
  <si>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</si>
  <si>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</si>
  <si>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</si>
  <si>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</si>
  <si>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</si>
  <si>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</si>
  <si>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</si>
  <si>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</si>
  <si>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</si>
  <si>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</si>
  <si>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</si>
  <si>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</si>
  <si>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</si>
  <si>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</si>
  <si>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</si>
  <si>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</si>
  <si>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</si>
  <si>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</si>
  <si>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</si>
  <si>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</si>
  <si>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</si>
  <si>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</si>
  <si>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</si>
  <si>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</si>
  <si>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</si>
  <si>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</si>
  <si>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</si>
  <si>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</si>
  <si>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</si>
  <si>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</si>
  <si>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</si>
  <si>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</si>
  <si>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</si>
  <si>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</si>
  <si>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</si>
  <si>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</si>
  <si>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</si>
  <si>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</si>
  <si>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</si>
  <si>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</si>
  <si>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</si>
  <si>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</si>
  <si>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</si>
  <si>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</si>
  <si>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</si>
  <si>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</si>
  <si>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</si>
  <si>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</si>
  <si>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</si>
  <si>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</si>
  <si>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</si>
  <si>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</si>
  <si>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</si>
  <si>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</si>
  <si>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</si>
  <si>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</si>
  <si>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</si>
  <si>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</si>
  <si>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</si>
  <si>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</si>
  <si>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</si>
  <si>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</si>
  <si>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</si>
  <si>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</si>
  <si>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</si>
  <si>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</si>
  <si>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</si>
  <si>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</si>
  <si>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</si>
  <si>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</si>
  <si>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</si>
  <si>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</si>
  <si>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</si>
  <si>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</si>
  <si>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</si>
  <si>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</si>
  <si>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</si>
  <si>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</si>
  <si>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</si>
  <si>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</si>
  <si>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</si>
  <si>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</si>
  <si>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</si>
  <si>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</si>
  <si>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</si>
  <si>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</si>
  <si>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</si>
  <si>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</si>
  <si>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</si>
  <si>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</si>
  <si>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</si>
  <si>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</si>
  <si>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</si>
  <si>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</si>
  <si>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</si>
  <si>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</si>
  <si>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</si>
  <si>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</si>
  <si>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</si>
  <si>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</si>
  <si>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</si>
  <si>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</si>
  <si>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</si>
  <si>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</si>
  <si>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</si>
  <si>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</si>
  <si>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</si>
  <si>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</si>
  <si>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</si>
  <si>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</si>
  <si>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</si>
  <si>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</si>
  <si>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</si>
  <si>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</si>
  <si>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</si>
  <si>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</si>
  <si>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</si>
  <si>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</si>
  <si>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</si>
  <si>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</si>
  <si>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</si>
  <si>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</si>
  <si>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</si>
  <si>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</si>
  <si>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</si>
  <si>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</si>
  <si>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</si>
  <si>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</si>
  <si>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</si>
  <si>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</si>
  <si>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</si>
  <si>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</si>
  <si>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</si>
  <si>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</si>
  <si>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</si>
  <si>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</si>
  <si>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</si>
  <si>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</si>
  <si>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</si>
  <si>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</si>
  <si>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</si>
  <si>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</si>
  <si>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</si>
  <si>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</si>
  <si>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</si>
  <si>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</si>
  <si>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</si>
  <si>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</si>
  <si>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</si>
  <si>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</si>
  <si>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</si>
  <si>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</si>
  <si>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</si>
  <si>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</si>
  <si>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</si>
  <si>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</si>
  <si>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</si>
  <si>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</si>
  <si>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</si>
  <si>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</si>
  <si>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</si>
  <si>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</si>
  <si>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</si>
  <si>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</si>
  <si>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</si>
  <si>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</si>
  <si>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</si>
  <si>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</si>
  <si>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</si>
  <si>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</si>
  <si>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</si>
  <si>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</si>
  <si>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</si>
  <si>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</si>
  <si>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</si>
  <si>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</si>
  <si>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</si>
  <si>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</si>
  <si>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</si>
  <si>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</si>
  <si>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</si>
  <si>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</si>
  <si>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</si>
  <si>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</si>
  <si>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</si>
  <si>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</si>
  <si>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</si>
  <si>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</si>
  <si>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</si>
  <si>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</si>
  <si>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</si>
  <si>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</si>
  <si>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</si>
  <si>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</si>
  <si>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</si>
  <si>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</si>
  <si>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</si>
  <si>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</si>
  <si>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</si>
  <si>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</si>
  <si>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</si>
  <si>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</si>
  <si>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</si>
  <si>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</si>
  <si>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</si>
  <si>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</si>
  <si>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</si>
  <si>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</si>
  <si>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</si>
  <si>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</si>
  <si>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</si>
  <si>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</si>
  <si>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</si>
  <si>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</si>
  <si>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</si>
  <si>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</si>
  <si>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</si>
  <si>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</si>
  <si>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</si>
  <si>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</si>
  <si>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</si>
  <si>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</si>
  <si>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</si>
  <si>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</si>
  <si>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</si>
  <si>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</si>
  <si>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</si>
  <si>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</si>
  <si>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</si>
  <si>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</si>
  <si>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</si>
  <si>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</si>
  <si>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</si>
  <si>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</si>
  <si>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</si>
  <si>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</si>
  <si>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</si>
  <si>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</si>
  <si>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</si>
  <si>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</si>
  <si>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</si>
  <si>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</si>
  <si>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</si>
  <si>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</si>
  <si>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</si>
  <si>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</si>
  <si>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</si>
  <si>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</si>
  <si>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</si>
  <si>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</si>
  <si>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</si>
  <si>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</si>
  <si>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</si>
  <si>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</si>
  <si>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</si>
  <si>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</si>
  <si>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</si>
  <si>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</si>
  <si>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</si>
  <si>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</si>
  <si>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</si>
  <si>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</si>
  <si>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</si>
  <si>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</si>
  <si>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</si>
  <si>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</si>
  <si>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</si>
  <si>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</si>
  <si>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</si>
  <si>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</si>
  <si>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</si>
  <si>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</si>
  <si>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</si>
  <si>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</si>
  <si>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</si>
  <si>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</si>
  <si>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</si>
  <si>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</si>
  <si>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</si>
  <si>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</si>
  <si>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</si>
  <si>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</si>
  <si>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</si>
  <si>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</si>
  <si>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</si>
  <si>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</si>
  <si>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</si>
  <si>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</si>
  <si>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</si>
  <si>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</si>
  <si>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</si>
  <si>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</si>
  <si>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</si>
  <si>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</si>
  <si>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</si>
  <si>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</si>
  <si>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</si>
  <si>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</si>
  <si>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</si>
  <si>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</si>
  <si>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</si>
  <si>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</si>
  <si>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</si>
  <si>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</si>
  <si>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</si>
  <si>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</si>
  <si>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</si>
  <si>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</si>
  <si>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</si>
  <si>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</si>
  <si>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</si>
  <si>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</si>
  <si>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</si>
  <si>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</si>
  <si>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</si>
  <si>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</si>
  <si>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</si>
  <si>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</si>
  <si>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</si>
  <si>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</si>
  <si>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</si>
  <si>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</si>
  <si>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</si>
  <si>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</si>
  <si>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</si>
  <si>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</si>
  <si>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</si>
  <si>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</si>
  <si>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</si>
  <si>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</si>
  <si>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</si>
  <si>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</si>
  <si>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</si>
  <si>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</si>
  <si>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</si>
  <si>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</si>
  <si>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</si>
  <si>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</si>
  <si>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</si>
  <si>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</si>
  <si>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</si>
  <si>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</si>
  <si>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</si>
  <si>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</si>
  <si>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</si>
  <si>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</si>
  <si>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</si>
  <si>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</si>
  <si>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</si>
  <si>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</si>
  <si>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</si>
  <si>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</si>
  <si>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</si>
  <si>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</si>
  <si>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</si>
  <si>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</si>
  <si>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</si>
  <si>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</si>
  <si>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</si>
  <si>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</si>
  <si>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</si>
  <si>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</si>
  <si>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</si>
  <si>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</si>
  <si>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</si>
  <si>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</si>
  <si>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</si>
  <si>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</si>
  <si>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</si>
  <si>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</si>
  <si>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</si>
  <si>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</si>
  <si>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</si>
  <si>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</si>
  <si>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</si>
  <si>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</si>
  <si>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</si>
  <si>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</si>
  <si>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</si>
  <si>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</si>
  <si>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</si>
  <si>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</si>
  <si>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</si>
  <si>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</si>
  <si>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</si>
  <si>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</si>
  <si>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</si>
  <si>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</si>
  <si>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</si>
  <si>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</si>
  <si>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</si>
  <si>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</si>
  <si>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</si>
  <si>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</si>
  <si>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</si>
  <si>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</si>
  <si>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</si>
  <si>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</si>
  <si>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</si>
  <si>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</si>
  <si>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</si>
  <si>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</si>
  <si>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</si>
  <si>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</si>
  <si>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</si>
  <si>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</si>
  <si>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</si>
  <si>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</si>
  <si>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</si>
  <si>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</si>
  <si>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</si>
  <si>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</si>
  <si>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</si>
  <si>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</si>
  <si>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</si>
  <si>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</si>
  <si>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</si>
  <si>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</si>
  <si>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</si>
  <si>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</si>
  <si>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</si>
  <si>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</si>
  <si>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</si>
  <si>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</si>
  <si>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</si>
  <si>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</si>
  <si>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</si>
  <si>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</si>
  <si>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</si>
  <si>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</si>
  <si>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</si>
  <si>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</si>
  <si>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</si>
  <si>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</si>
  <si>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</si>
  <si>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</si>
  <si>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</si>
  <si>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</si>
  <si>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</si>
  <si>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</si>
  <si>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</si>
  <si>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</si>
  <si>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</si>
  <si>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</si>
  <si>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</si>
  <si>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</si>
  <si>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</si>
  <si>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</si>
  <si>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</si>
  <si>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</si>
  <si>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</si>
  <si>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</si>
  <si>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</si>
  <si>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</si>
  <si>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</si>
  <si>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</si>
  <si>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</si>
  <si>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</si>
  <si>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</si>
  <si>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</si>
  <si>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</si>
  <si>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</si>
  <si>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</si>
  <si>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</si>
  <si>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</si>
  <si>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</si>
  <si>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</si>
  <si>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</si>
  <si>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</si>
  <si>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</si>
  <si>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</si>
  <si>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</si>
  <si>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</si>
  <si>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</si>
  <si>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</si>
  <si>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</si>
  <si>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</si>
  <si>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</si>
  <si>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</si>
  <si>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</si>
  <si>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</si>
  <si>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</si>
  <si>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</si>
  <si>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</si>
  <si>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</si>
  <si>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</si>
  <si>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</si>
  <si>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</si>
  <si>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</si>
  <si>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</si>
  <si>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</si>
  <si>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</si>
  <si>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</si>
  <si>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</si>
  <si>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</si>
  <si>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</si>
  <si>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</si>
  <si>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</si>
  <si>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</si>
  <si>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</si>
  <si>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</si>
  <si>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</si>
  <si>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</si>
  <si>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</si>
  <si>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</si>
  <si>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</si>
  <si>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</si>
  <si>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</si>
  <si>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</si>
  <si>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</si>
  <si>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</si>
  <si>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</si>
  <si>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</si>
  <si>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</si>
  <si>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</si>
  <si>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</si>
  <si>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</si>
  <si>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</si>
  <si>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</si>
  <si>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</si>
  <si>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</si>
  <si>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</si>
  <si>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</si>
  <si>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</si>
  <si>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</si>
  <si>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</si>
  <si>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</si>
  <si>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</si>
  <si>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</si>
  <si>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</si>
  <si>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</si>
  <si>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</si>
  <si>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</si>
  <si>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</si>
  <si>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</si>
  <si>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</si>
  <si>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</si>
  <si>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</si>
  <si>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</si>
  <si>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</si>
  <si>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</si>
  <si>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</si>
  <si>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</si>
  <si>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</si>
  <si>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</si>
  <si>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</si>
  <si>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</si>
  <si>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</si>
  <si>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</si>
  <si>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</si>
  <si>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</si>
  <si>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</si>
  <si>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</si>
  <si>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</si>
  <si>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</si>
  <si>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</si>
  <si>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</si>
  <si>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</si>
  <si>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</si>
  <si>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</si>
  <si>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</si>
  <si>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</si>
  <si>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</si>
  <si>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</si>
  <si>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</si>
  <si>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</si>
  <si>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</si>
  <si>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</si>
  <si>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</si>
  <si>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</si>
  <si>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</si>
  <si>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</si>
  <si>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</si>
  <si>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</si>
  <si>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</si>
  <si>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</si>
  <si>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</si>
  <si>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</si>
  <si>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</si>
  <si>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</si>
  <si>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</si>
  <si>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</si>
  <si>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</si>
  <si>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</si>
  <si>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</si>
  <si>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</si>
  <si>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</si>
  <si>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</si>
  <si>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</si>
  <si>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</si>
  <si>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</si>
  <si>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</si>
  <si>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</si>
  <si>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</si>
  <si>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</si>
  <si>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</si>
  <si>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</si>
  <si>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</si>
  <si>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</si>
  <si>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</si>
  <si>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</si>
  <si>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</si>
  <si>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</si>
  <si>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</si>
  <si>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</si>
  <si>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</si>
  <si>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</si>
  <si>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</si>
  <si>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</si>
  <si>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</si>
  <si>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</si>
  <si>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</si>
  <si>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</si>
  <si>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</si>
  <si>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</si>
  <si>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</si>
  <si>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</si>
  <si>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</si>
  <si>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</si>
  <si>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</si>
  <si>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</si>
  <si>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</si>
  <si>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</si>
  <si>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</si>
  <si>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</si>
  <si>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</si>
  <si>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</si>
  <si>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</si>
  <si>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</si>
  <si>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</si>
  <si>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</si>
  <si>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</si>
  <si>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</si>
  <si>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</si>
  <si>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</si>
  <si>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</si>
  <si>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</si>
  <si>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</si>
  <si>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</si>
  <si>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</si>
  <si>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</si>
  <si>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</si>
  <si>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</si>
  <si>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</si>
  <si>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</si>
  <si>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</si>
  <si>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</si>
  <si>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</si>
  <si>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</si>
  <si>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</si>
  <si>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</si>
  <si>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</si>
  <si>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</si>
  <si>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</si>
  <si>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</si>
  <si>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</si>
  <si>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</si>
  <si>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</si>
  <si>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</si>
  <si>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</si>
  <si>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</si>
  <si>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</si>
  <si>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</si>
  <si>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</si>
  <si>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</si>
  <si>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</si>
  <si>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</si>
  <si>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</si>
  <si>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</si>
  <si>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</si>
  <si>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</si>
  <si>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</si>
  <si>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</si>
  <si>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</si>
  <si>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</si>
  <si>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</si>
  <si>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</si>
  <si>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</si>
  <si>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</si>
  <si>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</si>
  <si>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</si>
  <si>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</si>
  <si>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</si>
  <si>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</si>
  <si>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</si>
  <si>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</si>
  <si>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</si>
  <si>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</si>
  <si>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</si>
  <si>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</si>
  <si>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</si>
  <si>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</si>
  <si>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</si>
  <si>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</si>
  <si>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</si>
  <si>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</si>
  <si>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</si>
  <si>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</si>
  <si>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</si>
  <si>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</si>
  <si>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</si>
  <si>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</si>
  <si>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</si>
  <si>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</si>
  <si>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</si>
  <si>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</si>
  <si>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</si>
  <si>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</si>
  <si>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</si>
  <si>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</si>
  <si>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</si>
  <si>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</si>
  <si>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</si>
  <si>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</si>
  <si>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</si>
  <si>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</si>
  <si>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</si>
  <si>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</si>
  <si>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</si>
  <si>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</si>
  <si>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</si>
  <si>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</si>
  <si>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</si>
  <si>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</si>
  <si>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</si>
  <si>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</si>
  <si>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</si>
  <si>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</si>
  <si>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</si>
  <si>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</si>
  <si>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</si>
  <si>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</si>
  <si>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</si>
  <si>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</si>
  <si>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</si>
  <si>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</si>
  <si>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</si>
  <si>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</si>
  <si>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</si>
  <si>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</si>
  <si>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</si>
  <si>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</si>
  <si>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</si>
  <si>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</si>
  <si>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</si>
  <si>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</si>
  <si>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</si>
  <si>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</si>
  <si>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</si>
  <si>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</si>
  <si>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</si>
  <si>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</si>
  <si>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</si>
  <si>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</si>
  <si>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</si>
  <si>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</si>
  <si>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</si>
  <si>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</si>
  <si>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</si>
  <si>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</si>
  <si>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</si>
  <si>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</si>
  <si>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</si>
  <si>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</si>
  <si>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</si>
  <si>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</si>
  <si>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</si>
  <si>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</si>
  <si>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</si>
  <si>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</si>
  <si>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</si>
  <si>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</si>
  <si>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</si>
  <si>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</si>
  <si>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</si>
  <si>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</si>
  <si>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</si>
  <si>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</si>
  <si>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</si>
  <si>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</si>
  <si>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</si>
  <si>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</si>
  <si>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</si>
  <si>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</si>
  <si>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</si>
  <si>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</si>
  <si>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</si>
  <si>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</si>
  <si>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</si>
  <si>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</si>
  <si>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</si>
  <si>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</si>
  <si>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</si>
  <si>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</si>
  <si>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</si>
  <si>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</si>
  <si>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</si>
  <si>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</si>
  <si>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</si>
  <si>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</si>
  <si>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</si>
  <si>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</si>
  <si>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</si>
  <si>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</si>
  <si>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</si>
  <si>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</si>
  <si>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</si>
  <si>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</si>
  <si>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</si>
  <si>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</si>
  <si>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</si>
  <si>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</si>
  <si>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</si>
  <si>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</si>
  <si>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</si>
  <si>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</si>
  <si>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</si>
  <si>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</si>
  <si>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</si>
  <si>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</si>
  <si>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</si>
  <si>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</si>
  <si>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</si>
  <si>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</si>
  <si>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</si>
  <si>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</si>
  <si>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</si>
  <si>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</si>
  <si>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</si>
  <si>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</si>
  <si>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</si>
  <si>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</si>
  <si>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</si>
  <si>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</si>
  <si>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</si>
  <si>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</si>
  <si>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</si>
  <si>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</si>
  <si>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</si>
  <si>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</si>
  <si>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</si>
  <si>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</si>
  <si>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</si>
  <si>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</si>
  <si>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</si>
  <si>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</si>
  <si>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</si>
  <si>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</si>
  <si>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</si>
  <si>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</si>
  <si>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</si>
  <si>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</si>
  <si>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</si>
  <si>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</si>
  <si>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</si>
  <si>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</si>
  <si>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</si>
  <si>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</si>
  <si>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</si>
  <si>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</si>
  <si>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</si>
  <si>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</si>
  <si>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</si>
  <si>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</si>
  <si>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</si>
  <si>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</si>
  <si>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</si>
  <si>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</si>
  <si>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</si>
  <si>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</si>
  <si>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</si>
  <si>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</si>
  <si>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</si>
  <si>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</si>
  <si>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</si>
  <si>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</si>
  <si>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</si>
  <si>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</si>
  <si>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</si>
  <si>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</si>
  <si>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</si>
  <si>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</si>
  <si>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</si>
  <si>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</si>
  <si>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</si>
  <si>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</si>
  <si>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</si>
  <si>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</si>
  <si>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</si>
  <si>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</si>
  <si>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</si>
  <si>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</si>
  <si>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</si>
  <si>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</si>
  <si>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</si>
  <si>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</si>
  <si>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</si>
  <si>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</si>
  <si>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</si>
  <si>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</si>
  <si>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</si>
  <si>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</si>
  <si>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</si>
  <si>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</si>
  <si>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</si>
  <si>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</si>
  <si>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</si>
  <si>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</si>
  <si>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</si>
  <si>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</si>
  <si>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</si>
  <si>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</si>
  <si>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</si>
  <si>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</si>
  <si>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</si>
  <si>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</si>
  <si>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</si>
  <si>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</si>
  <si>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</si>
  <si>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</si>
  <si>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</si>
  <si>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</si>
  <si>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</si>
  <si>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</si>
  <si>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</si>
  <si>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</si>
  <si>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</si>
  <si>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</si>
  <si>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</si>
  <si>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</si>
  <si>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</si>
  <si>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</si>
  <si>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</si>
  <si>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</si>
  <si>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</si>
  <si>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</si>
  <si>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</si>
  <si>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</si>
  <si>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</si>
  <si>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</si>
  <si>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</si>
  <si>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</si>
  <si>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</si>
  <si>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</si>
  <si>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</si>
  <si>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</si>
  <si>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</si>
  <si>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</si>
  <si>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</si>
  <si>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</si>
  <si>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</si>
  <si>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</si>
  <si>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</si>
  <si>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</si>
  <si>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</si>
  <si>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</si>
  <si>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</si>
  <si>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</si>
  <si>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</si>
  <si>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</si>
  <si>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</si>
  <si>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</si>
  <si>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</si>
  <si>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</si>
  <si>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</si>
  <si>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</si>
  <si>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</si>
  <si>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</si>
  <si>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</si>
  <si>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</si>
  <si>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</si>
  <si>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</si>
  <si>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</si>
  <si>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</si>
  <si>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</si>
  <si>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</si>
  <si>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</si>
  <si>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</si>
  <si>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</si>
  <si>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</si>
  <si>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</si>
  <si>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</si>
  <si>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</si>
  <si>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</si>
  <si>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</si>
  <si>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</si>
  <si>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</si>
  <si>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</si>
  <si>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</si>
  <si>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</si>
  <si>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</si>
  <si>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</si>
  <si>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</si>
  <si>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</si>
  <si>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</si>
  <si>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</si>
  <si>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</si>
  <si>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</si>
  <si>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</si>
  <si>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</si>
  <si>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</si>
  <si>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</si>
  <si>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</si>
  <si>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</si>
  <si>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</si>
  <si>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</si>
  <si>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</si>
  <si>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</si>
  <si>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</si>
  <si>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</si>
  <si>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</si>
  <si>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</si>
  <si>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</si>
  <si>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</si>
  <si>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</si>
  <si>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</si>
  <si>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</si>
  <si>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</si>
  <si>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</si>
  <si>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</si>
  <si>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</si>
  <si>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</si>
  <si>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</si>
  <si>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</si>
  <si>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</si>
  <si>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</si>
  <si>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</si>
  <si>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</si>
  <si>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</si>
  <si>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</si>
  <si>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</si>
  <si>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</si>
  <si>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</si>
  <si>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</si>
  <si>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</si>
  <si>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</si>
  <si>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</si>
  <si>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</si>
  <si>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</si>
  <si>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</si>
  <si>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</si>
  <si>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</si>
  <si>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</si>
  <si>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</si>
  <si>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</si>
  <si>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</si>
  <si>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</si>
  <si>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</si>
  <si>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</si>
  <si>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</si>
  <si>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</si>
  <si>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</si>
  <si>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</si>
  <si>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</si>
  <si>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</si>
  <si>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</si>
  <si>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</si>
  <si>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</si>
  <si>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</si>
  <si>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</si>
  <si>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</si>
  <si>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</si>
  <si>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</si>
  <si>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</si>
  <si>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</si>
  <si>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</si>
  <si>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</si>
  <si>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</si>
  <si>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</si>
  <si>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</si>
  <si>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</si>
  <si>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</si>
  <si>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</si>
  <si>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</si>
  <si>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</si>
  <si>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</si>
  <si>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</si>
  <si>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</si>
  <si>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</si>
  <si>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</si>
  <si>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</si>
  <si>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</si>
  <si>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</si>
  <si>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</si>
  <si>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</si>
  <si>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</si>
  <si>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</si>
  <si>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</si>
  <si>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</si>
  <si>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</si>
  <si>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</si>
  <si>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</si>
  <si>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</si>
  <si>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</si>
  <si>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</si>
  <si>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</si>
  <si>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</si>
  <si>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</si>
  <si>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</si>
  <si>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</si>
  <si>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</si>
  <si>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</si>
  <si>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</si>
  <si>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</si>
  <si>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</si>
  <si>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</si>
  <si>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</si>
  <si>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</si>
  <si>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</si>
  <si>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</si>
  <si>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</si>
  <si>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</si>
  <si>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</si>
  <si>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</si>
  <si>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</si>
  <si>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</si>
  <si>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</si>
  <si>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</si>
  <si>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</si>
  <si>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</si>
  <si>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</si>
  <si>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</si>
  <si>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</si>
  <si>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</si>
  <si>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</si>
  <si>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</si>
  <si>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</si>
  <si>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</si>
  <si>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</si>
  <si>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</si>
  <si>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</si>
  <si>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</si>
  <si>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</si>
  <si>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</si>
  <si>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</si>
  <si>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</si>
  <si>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</si>
  <si>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</si>
  <si>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</si>
  <si>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</si>
  <si>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</si>
  <si>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</si>
  <si>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</si>
  <si>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</si>
  <si>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</si>
  <si>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</si>
  <si>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</si>
  <si>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</si>
  <si>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</si>
  <si>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</si>
  <si>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</si>
  <si>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</si>
  <si>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</si>
  <si>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</si>
  <si>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</si>
  <si>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</si>
  <si>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</si>
  <si>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</si>
  <si>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</si>
  <si>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</si>
  <si>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</si>
  <si>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</si>
  <si>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</si>
  <si>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</si>
  <si>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</si>
  <si>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</si>
  <si>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</si>
  <si>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</si>
  <si>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</si>
  <si>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</si>
  <si>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</si>
  <si>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</si>
  <si>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</si>
  <si>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</si>
  <si>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</si>
  <si>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</si>
  <si>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</si>
  <si>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</si>
  <si>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</si>
  <si>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</si>
  <si>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</si>
  <si>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</si>
  <si>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</si>
  <si>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</si>
  <si>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</si>
  <si>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</si>
  <si>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</si>
  <si>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</si>
  <si>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</si>
  <si>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</si>
  <si>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</si>
  <si>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</si>
  <si>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</si>
  <si>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</si>
  <si>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</si>
  <si>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</si>
  <si>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</si>
  <si>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</si>
  <si>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</si>
  <si>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</si>
  <si>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</si>
  <si>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</si>
  <si>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</si>
  <si>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</si>
  <si>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</si>
  <si>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</si>
  <si>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</si>
  <si>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</si>
  <si>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</si>
  <si>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</si>
  <si>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</si>
  <si>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</si>
  <si>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</si>
  <si>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</si>
  <si>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</si>
  <si>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</si>
  <si>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</si>
  <si>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</si>
  <si>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</si>
  <si>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</si>
  <si>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</si>
  <si>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</si>
  <si>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</si>
  <si>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</si>
  <si>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</si>
  <si>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</si>
  <si>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</si>
  <si>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</si>
  <si>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</si>
  <si>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</si>
  <si>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</si>
  <si>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</si>
  <si>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</si>
  <si>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</si>
  <si>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</si>
  <si>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</si>
  <si>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</si>
  <si>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</si>
  <si>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</si>
  <si>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</si>
  <si>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</si>
  <si>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</si>
  <si>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</si>
  <si>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</si>
  <si>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</si>
  <si>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</si>
  <si>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</si>
  <si>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</si>
  <si>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</si>
  <si>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</si>
  <si>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</si>
  <si>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</si>
  <si>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</si>
  <si>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</si>
  <si>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</si>
  <si>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</si>
  <si>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</si>
  <si>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</si>
  <si>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</si>
  <si>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</si>
  <si>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</si>
  <si>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</si>
  <si>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</si>
  <si>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</si>
  <si>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</si>
  <si>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</si>
  <si>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</si>
  <si>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</si>
  <si>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</si>
  <si>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</si>
  <si>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</si>
  <si>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</si>
  <si>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</si>
  <si>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</si>
  <si>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</si>
  <si>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</si>
  <si>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</si>
  <si>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</si>
  <si>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</si>
  <si>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</si>
  <si>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</si>
  <si>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</si>
  <si>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</si>
  <si>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</si>
  <si>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</si>
  <si>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</si>
  <si>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</si>
  <si>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</si>
  <si>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</si>
  <si>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</si>
  <si>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</si>
  <si>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</si>
  <si>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</si>
  <si>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</si>
  <si>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</si>
  <si>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</si>
  <si>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</si>
  <si>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</si>
  <si>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</si>
  <si>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</si>
  <si>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</si>
  <si>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</si>
  <si>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</si>
  <si>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</si>
  <si>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</si>
  <si>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</si>
  <si>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</si>
  <si>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</si>
  <si>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</si>
  <si>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</si>
  <si>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</si>
  <si>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</si>
  <si>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</si>
  <si>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</si>
  <si>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</si>
  <si>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</si>
  <si>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</si>
  <si>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</si>
  <si>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</si>
  <si>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</si>
  <si>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</si>
  <si>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</si>
  <si>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</si>
  <si>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</si>
  <si>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</si>
  <si>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</si>
  <si>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</si>
  <si>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</si>
  <si>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</si>
  <si>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</si>
  <si>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</si>
  <si>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</si>
  <si>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</si>
  <si>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</si>
  <si>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</si>
  <si>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</si>
  <si>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</si>
  <si>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</si>
  <si>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</si>
  <si>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</si>
  <si>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</si>
  <si>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</si>
  <si>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</si>
  <si>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</si>
  <si>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</si>
  <si>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</si>
  <si>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</si>
  <si>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</si>
  <si>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</si>
  <si>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</si>
  <si>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</si>
  <si>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</si>
  <si>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</si>
  <si>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</si>
  <si>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</si>
  <si>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</si>
  <si>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</si>
  <si>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</si>
  <si>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</si>
  <si>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</si>
  <si>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</si>
  <si>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</si>
  <si>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</si>
  <si>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</si>
  <si>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</si>
  <si>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</si>
  <si>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</si>
  <si>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</si>
  <si>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</si>
  <si>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</si>
  <si>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</si>
  <si>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</si>
  <si>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</si>
  <si>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</si>
  <si>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</si>
  <si>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</si>
  <si>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</si>
  <si>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</si>
  <si>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</si>
  <si>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</si>
  <si>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</si>
  <si>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</si>
  <si>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</si>
  <si>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</si>
  <si>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</si>
  <si>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</si>
  <si>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</si>
  <si>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</si>
  <si>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</si>
  <si>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</si>
  <si>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</si>
  <si>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</si>
  <si>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</si>
  <si>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</si>
  <si>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</si>
  <si>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</si>
  <si>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</si>
  <si>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</si>
  <si>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</si>
  <si>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</si>
  <si>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</si>
  <si>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</si>
  <si>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</si>
  <si>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</si>
  <si>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</si>
  <si>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</si>
  <si>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</si>
  <si>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</si>
  <si>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</si>
  <si>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</si>
  <si>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</si>
  <si>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</si>
  <si>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</si>
  <si>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</si>
  <si>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</si>
  <si>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</si>
  <si>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</si>
  <si>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</si>
  <si>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</si>
  <si>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</si>
  <si>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</si>
  <si>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</si>
  <si>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</si>
  <si>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</si>
  <si>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</si>
  <si>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</si>
  <si>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</si>
  <si>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</si>
  <si>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</si>
  <si>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</si>
  <si>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</si>
  <si>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</si>
  <si>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</si>
  <si>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</si>
  <si>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</si>
  <si>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</si>
  <si>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</si>
  <si>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</si>
  <si>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</si>
  <si>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</si>
  <si>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</si>
  <si>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</si>
  <si>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</si>
  <si>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</si>
  <si>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</si>
  <si>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</si>
  <si>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</si>
  <si>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</si>
  <si>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</si>
  <si>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</si>
  <si>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</si>
  <si>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</si>
  <si>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</si>
  <si>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</si>
  <si>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</si>
  <si>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</si>
  <si>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</si>
  <si>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</si>
  <si>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</si>
  <si>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</si>
  <si>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</si>
  <si>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</si>
  <si>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</si>
  <si>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</si>
  <si>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</si>
  <si>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</si>
  <si>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</si>
  <si>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</si>
  <si>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</si>
  <si>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</si>
  <si>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</si>
  <si>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</si>
  <si>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</si>
  <si>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</si>
  <si>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</si>
  <si>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</si>
  <si>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</si>
  <si>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</si>
  <si>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</si>
  <si>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</si>
  <si>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</si>
  <si>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</si>
  <si>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</si>
  <si>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</si>
  <si>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</si>
  <si>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</si>
  <si>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</si>
  <si>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</si>
  <si>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</si>
  <si>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</si>
  <si>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</si>
  <si>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</si>
  <si>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</si>
  <si>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</si>
  <si>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</si>
  <si>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</si>
  <si>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</si>
  <si>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</si>
  <si>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</si>
  <si>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</si>
  <si>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</si>
  <si>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</si>
  <si>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</si>
  <si>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</si>
  <si>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</si>
  <si>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</si>
  <si>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</si>
  <si>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</si>
  <si>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</si>
  <si>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</si>
  <si>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</si>
  <si>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</si>
  <si>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</si>
  <si>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</si>
  <si>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</si>
  <si>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</si>
  <si>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</si>
  <si>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</si>
  <si>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</si>
  <si>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</si>
  <si>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</si>
  <si>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</si>
  <si>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</si>
  <si>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</si>
  <si>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</si>
  <si>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</si>
  <si>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</si>
  <si>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</si>
  <si>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</si>
  <si>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</si>
  <si>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</si>
  <si>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</si>
  <si>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</si>
  <si>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</si>
  <si>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</si>
  <si>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</si>
  <si>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</si>
  <si>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</si>
  <si>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</si>
  <si>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</si>
  <si>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</si>
  <si>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</si>
  <si>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</si>
  <si>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</si>
  <si>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</si>
  <si>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</si>
  <si>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</si>
  <si>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</si>
  <si>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</si>
  <si>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</si>
  <si>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</si>
  <si>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</si>
  <si>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</si>
  <si>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</si>
  <si>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</si>
  <si>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</si>
  <si>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</si>
  <si>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</si>
  <si>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</si>
  <si>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</si>
  <si>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</si>
  <si>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</si>
  <si>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</si>
  <si>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</si>
  <si>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</si>
  <si>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</si>
  <si>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</si>
  <si>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</si>
  <si>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</si>
  <si>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</si>
  <si>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</si>
  <si>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</si>
  <si>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</si>
  <si>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</si>
  <si>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</si>
  <si>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</si>
  <si>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</si>
  <si>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</si>
  <si>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</si>
  <si>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</si>
  <si>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</si>
  <si>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</si>
  <si>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</si>
  <si>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</si>
  <si>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</si>
  <si>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</si>
  <si>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</si>
  <si>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</si>
  <si>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</si>
  <si>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</si>
  <si>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</si>
  <si>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</si>
  <si>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</si>
  <si>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</si>
  <si>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</si>
  <si>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</si>
  <si>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</si>
  <si>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</si>
  <si>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</si>
  <si>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</si>
  <si>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</si>
  <si>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</si>
  <si>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</si>
  <si>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</si>
  <si>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</si>
  <si>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</si>
  <si>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</si>
  <si>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</si>
  <si>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</si>
  <si>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</si>
  <si>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</si>
  <si>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</si>
  <si>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</si>
  <si>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</si>
  <si>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</si>
  <si>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</si>
  <si>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</si>
  <si>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</si>
  <si>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</si>
  <si>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</si>
  <si>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</si>
  <si>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</si>
  <si>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</si>
  <si>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</si>
  <si>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</si>
  <si>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</si>
  <si>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</si>
  <si>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</si>
  <si>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</si>
  <si>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</si>
  <si>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</si>
  <si>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</si>
  <si>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</si>
  <si>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</si>
  <si>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</si>
  <si>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</si>
  <si>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</si>
  <si>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</si>
  <si>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</si>
  <si>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</si>
  <si>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</si>
  <si>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</si>
  <si>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</si>
  <si>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</si>
  <si>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</si>
  <si>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</si>
  <si>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</si>
  <si>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</si>
  <si>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</si>
  <si>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</si>
  <si>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</si>
  <si>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</si>
  <si>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</si>
  <si>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</si>
  <si>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</si>
  <si>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</si>
  <si>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</si>
  <si>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</si>
  <si>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</si>
  <si>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</si>
  <si>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</si>
  <si>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</si>
  <si>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</si>
  <si>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</si>
  <si>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</si>
  <si>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</si>
  <si>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</si>
  <si>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</si>
  <si>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</si>
  <si>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</si>
  <si>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</si>
  <si>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</si>
  <si>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</si>
  <si>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</si>
  <si>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</si>
  <si>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</si>
  <si>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</si>
  <si>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</si>
  <si>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</si>
  <si>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</si>
  <si>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</si>
  <si>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</si>
  <si>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</si>
  <si>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</si>
  <si>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</si>
  <si>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</si>
  <si>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</si>
  <si>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</si>
  <si>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</si>
  <si>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</si>
  <si>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</si>
  <si>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</si>
  <si>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</si>
  <si>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</si>
  <si>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</si>
  <si>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</si>
  <si>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</si>
  <si>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</si>
  <si>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</si>
  <si>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</si>
  <si>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</si>
  <si>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</si>
  <si>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</si>
  <si>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</si>
  <si>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</si>
  <si>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</si>
  <si>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</si>
  <si>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</si>
  <si>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</si>
  <si>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</si>
  <si>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</si>
  <si>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</si>
  <si>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</si>
  <si>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</si>
  <si>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</si>
  <si>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</si>
  <si>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</si>
  <si>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</si>
  <si>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</si>
  <si>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</si>
  <si>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</si>
  <si>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</si>
  <si>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</si>
  <si>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</si>
  <si>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</si>
  <si>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</si>
  <si>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</si>
  <si>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</si>
  <si>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</si>
  <si>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</si>
  <si>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</si>
  <si>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</si>
  <si>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</si>
  <si>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</si>
  <si>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</si>
  <si>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</si>
  <si>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</si>
  <si>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</si>
  <si>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</si>
  <si>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</si>
  <si>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</si>
  <si>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</si>
  <si>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</si>
  <si>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</si>
  <si>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</si>
  <si>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</si>
  <si>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</si>
  <si>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</si>
  <si>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</si>
  <si>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</si>
  <si>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</si>
  <si>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</si>
  <si>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</si>
  <si>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</si>
  <si>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</si>
  <si>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</si>
  <si>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</si>
  <si>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</si>
  <si>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</si>
  <si>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</si>
  <si>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</si>
  <si>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</si>
  <si>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</si>
  <si>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</si>
  <si>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</si>
  <si>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</si>
  <si>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</si>
  <si>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</si>
  <si>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</si>
  <si>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</si>
  <si>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</si>
  <si>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</si>
  <si>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</si>
  <si>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</si>
  <si>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</si>
  <si>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</si>
  <si>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</si>
  <si>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</si>
  <si>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</si>
  <si>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</si>
  <si>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</si>
  <si>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</si>
  <si>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</si>
  <si>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</si>
  <si>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</si>
  <si>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</si>
  <si>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</si>
  <si>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</si>
  <si>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</si>
  <si>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</si>
  <si>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</si>
  <si>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</si>
  <si>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</si>
  <si>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</si>
  <si>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</si>
  <si>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</si>
  <si>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</si>
  <si>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</si>
  <si>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</si>
  <si>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</si>
  <si>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</si>
  <si>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</si>
  <si>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</si>
  <si>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</si>
  <si>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</si>
  <si>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</si>
  <si>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</si>
  <si>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</si>
  <si>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</si>
  <si>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</si>
  <si>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</si>
  <si>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</si>
  <si>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</si>
  <si>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</si>
  <si>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</si>
  <si>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</si>
  <si>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</si>
  <si>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</si>
  <si>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</si>
  <si>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</si>
  <si>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</si>
  <si>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</si>
  <si>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</si>
  <si>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</si>
  <si>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</si>
  <si>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</si>
  <si>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</si>
  <si>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</si>
  <si>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</si>
  <si>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</si>
  <si>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</si>
  <si>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</si>
  <si>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</si>
  <si>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</si>
  <si>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</si>
  <si>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</si>
  <si>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</si>
  <si>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</si>
  <si>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</si>
  <si>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</si>
  <si>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</si>
  <si>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</si>
  <si>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</si>
  <si>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</si>
  <si>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</si>
  <si>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</si>
  <si>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</si>
  <si>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</si>
  <si>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</si>
  <si>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</si>
  <si>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</si>
  <si>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</si>
  <si>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</si>
  <si>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</si>
  <si>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</si>
  <si>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</si>
  <si>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</si>
  <si>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</si>
  <si>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</si>
  <si>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</si>
  <si>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</si>
  <si>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</si>
  <si>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</si>
  <si>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</si>
  <si>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</si>
  <si>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</si>
  <si>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</si>
  <si>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</si>
  <si>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</si>
  <si>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</si>
  <si>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</si>
  <si>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</si>
  <si>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</si>
  <si>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</si>
  <si>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</si>
  <si>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</si>
  <si>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</si>
  <si>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</si>
  <si>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</si>
  <si>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</si>
  <si>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</si>
  <si>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</si>
  <si>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</si>
  <si>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</si>
  <si>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</si>
  <si>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</si>
  <si>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</si>
  <si>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</si>
  <si>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</si>
  <si>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</si>
  <si>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</si>
  <si>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</si>
  <si>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</si>
  <si>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</si>
  <si>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</si>
  <si>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</si>
  <si>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</si>
  <si>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</si>
  <si>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</si>
  <si>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</si>
  <si>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</si>
  <si>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</si>
  <si>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</si>
  <si>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</si>
  <si>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</si>
  <si>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</si>
  <si>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</si>
  <si>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</si>
  <si>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</si>
  <si>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</si>
  <si>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</si>
  <si>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</si>
  <si>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</si>
  <si>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</si>
  <si>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</si>
  <si>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</si>
  <si>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</si>
  <si>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</si>
  <si>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</si>
  <si>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</si>
  <si>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</si>
  <si>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</si>
  <si>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</si>
  <si>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</si>
  <si>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</si>
  <si>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</si>
  <si>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</si>
  <si>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</si>
  <si>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</si>
  <si>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</si>
  <si>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</si>
  <si>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</si>
  <si>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</si>
  <si>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</si>
  <si>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</si>
  <si>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</si>
  <si>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</si>
  <si>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</si>
  <si>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</si>
  <si>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</si>
  <si>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</si>
  <si>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</si>
  <si>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</si>
  <si>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</si>
  <si>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</si>
  <si>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</si>
  <si>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</si>
  <si>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</si>
  <si>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</si>
  <si>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</si>
  <si>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</si>
  <si>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</si>
  <si>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</si>
  <si>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</si>
  <si>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</si>
  <si>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</si>
  <si>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</si>
  <si>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</si>
  <si>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</si>
  <si>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</si>
  <si>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</si>
  <si>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</si>
  <si>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</si>
  <si>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</si>
  <si>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</si>
  <si>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</si>
  <si>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</si>
  <si>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</si>
  <si>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</si>
  <si>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</si>
  <si>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</si>
  <si>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</si>
  <si>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</si>
  <si>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</si>
  <si>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</si>
  <si>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</si>
  <si>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</si>
  <si>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</si>
  <si>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</si>
  <si>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</si>
  <si>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</si>
  <si>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</si>
  <si>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</si>
  <si>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</si>
  <si>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</si>
  <si>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</si>
  <si>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</si>
  <si>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</si>
  <si>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</si>
  <si>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</si>
  <si>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</si>
  <si>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</si>
  <si>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</si>
  <si>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</si>
  <si>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</si>
  <si>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</si>
  <si>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</si>
  <si>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</si>
  <si>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</si>
  <si>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</si>
  <si>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</si>
  <si>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</si>
  <si>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</si>
  <si>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</si>
  <si>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</si>
  <si>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</si>
  <si>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</si>
  <si>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</si>
  <si>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</si>
  <si>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</si>
  <si>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</si>
  <si>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</si>
  <si>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</si>
  <si>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</si>
  <si>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</si>
  <si>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</si>
  <si>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</si>
  <si>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</si>
  <si>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</si>
  <si>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</si>
  <si>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</si>
  <si>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</si>
  <si>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</si>
  <si>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</si>
  <si>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</si>
  <si>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</si>
  <si>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</si>
  <si>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</si>
  <si>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</si>
  <si>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</si>
  <si>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</si>
  <si>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</si>
  <si>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</si>
  <si>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</si>
  <si>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</si>
  <si>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</si>
  <si>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</si>
  <si>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</si>
  <si>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</si>
  <si>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</si>
  <si>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</si>
  <si>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</si>
  <si>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</si>
  <si>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</si>
  <si>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</si>
  <si>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</si>
  <si>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</si>
  <si>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</si>
  <si>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</si>
  <si>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</si>
  <si>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</si>
  <si>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</si>
  <si>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</si>
  <si>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</si>
  <si>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</si>
  <si>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</si>
  <si>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</si>
  <si>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</si>
  <si>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</si>
  <si>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</si>
  <si>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</si>
  <si>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</si>
  <si>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</si>
  <si>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</si>
  <si>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</si>
  <si>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</si>
  <si>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</si>
  <si>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</si>
  <si>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</si>
  <si>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</si>
  <si>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</si>
  <si>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</si>
  <si>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</si>
  <si>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</si>
  <si>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</si>
  <si>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</si>
  <si>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</si>
  <si>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</si>
  <si>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</si>
  <si>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</si>
  <si>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</si>
  <si>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</si>
  <si>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</si>
  <si>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</si>
  <si>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</si>
  <si>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</si>
  <si>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</si>
  <si>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</si>
  <si>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</si>
  <si>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</si>
  <si>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</si>
  <si>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</si>
  <si>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</si>
  <si>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</si>
  <si>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</si>
  <si>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</si>
  <si>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</si>
  <si>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</si>
  <si>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</si>
  <si>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</si>
  <si>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</si>
  <si>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</si>
  <si>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</si>
  <si>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</si>
  <si>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</si>
  <si>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</si>
  <si>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</si>
  <si>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</si>
  <si>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</si>
  <si>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</si>
  <si>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</si>
  <si>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</si>
  <si>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</si>
  <si>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</si>
  <si>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</si>
  <si>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</si>
  <si>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</si>
  <si>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</si>
  <si>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</si>
  <si>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</si>
  <si>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</si>
  <si>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</si>
  <si>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</si>
  <si>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</si>
  <si>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</si>
  <si>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</si>
  <si>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</si>
  <si>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</si>
  <si>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</si>
  <si>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</si>
  <si>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</si>
  <si>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</si>
  <si>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</si>
  <si>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</si>
  <si>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</si>
  <si>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</si>
  <si>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</si>
  <si>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</si>
  <si>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</si>
  <si>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</si>
  <si>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</si>
  <si>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</si>
  <si>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</si>
  <si>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</si>
  <si>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</si>
  <si>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</si>
  <si>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</si>
  <si>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</si>
  <si>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</si>
  <si>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</si>
  <si>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</si>
  <si>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</si>
  <si>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</si>
  <si>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</si>
  <si>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</si>
  <si>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</si>
  <si>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</si>
  <si>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</si>
  <si>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</si>
  <si>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</si>
  <si>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</si>
  <si>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</si>
  <si>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</si>
  <si>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</si>
  <si>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</si>
  <si>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</si>
  <si>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</si>
  <si>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</si>
  <si>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</si>
  <si>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</si>
  <si>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</si>
  <si>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</si>
  <si>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</si>
  <si>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</si>
  <si>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</si>
  <si>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</si>
  <si>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</si>
  <si>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</si>
  <si>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</si>
  <si>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</si>
  <si>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</si>
  <si>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</si>
  <si>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</si>
  <si>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</si>
  <si>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</si>
  <si>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</si>
  <si>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</si>
  <si>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</si>
  <si>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</si>
  <si>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</si>
  <si>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</si>
  <si>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</si>
  <si>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</si>
  <si>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</si>
  <si>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</si>
  <si>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</si>
  <si>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</si>
  <si>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</si>
  <si>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</si>
  <si>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</si>
  <si>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</si>
  <si>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</si>
  <si>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</si>
  <si>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</si>
  <si>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</si>
  <si>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</si>
  <si>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</si>
  <si>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</si>
  <si>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</si>
  <si>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</si>
  <si>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</si>
  <si>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</si>
  <si>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</si>
  <si>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</si>
  <si>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</si>
  <si>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</si>
  <si>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</si>
  <si>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</si>
  <si>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</si>
  <si>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</si>
  <si>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</si>
  <si>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</si>
  <si>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</si>
  <si>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</si>
  <si>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</si>
  <si>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</si>
  <si>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</si>
  <si>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</si>
  <si>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</si>
  <si>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</si>
  <si>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</si>
  <si>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</si>
  <si>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</si>
  <si>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</si>
  <si>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</si>
  <si>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</si>
  <si>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</si>
  <si>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</si>
  <si>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</si>
  <si>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</si>
  <si>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</si>
  <si>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</si>
  <si>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</si>
  <si>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</si>
  <si>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</si>
  <si>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</si>
  <si>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</si>
  <si>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</si>
  <si>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</si>
  <si>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</si>
  <si>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</si>
  <si>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</si>
  <si>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</si>
  <si>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</si>
  <si>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</si>
  <si>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</si>
  <si>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</si>
  <si>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</si>
  <si>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</si>
  <si>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</si>
  <si>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</si>
  <si>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</si>
  <si>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</si>
  <si>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</si>
  <si>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</si>
  <si>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</si>
  <si>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</si>
  <si>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</si>
  <si>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</si>
  <si>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</si>
  <si>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</si>
  <si>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</si>
  <si>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</si>
  <si>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</si>
  <si>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</si>
  <si>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</si>
  <si>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</si>
  <si>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</si>
  <si>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</si>
  <si>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</si>
  <si>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</si>
  <si>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</si>
  <si>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</si>
  <si>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</si>
  <si>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</si>
  <si>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</si>
  <si>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</si>
  <si>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</si>
  <si>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</si>
  <si>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</si>
  <si>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</si>
  <si>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</si>
  <si>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</si>
  <si>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</si>
  <si>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</si>
  <si>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</si>
  <si>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</si>
  <si>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</si>
  <si>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</si>
  <si>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</si>
  <si>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</si>
  <si>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</si>
  <si>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</si>
  <si>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</si>
  <si>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</si>
  <si>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</si>
  <si>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</si>
  <si>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</si>
  <si>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</si>
  <si>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</si>
  <si>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</si>
  <si>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</si>
  <si>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</si>
  <si>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</si>
  <si>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</si>
  <si>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</si>
  <si>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</si>
  <si>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</si>
  <si>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</si>
  <si>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</si>
  <si>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</si>
  <si>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</si>
  <si>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</si>
  <si>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</si>
  <si>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</si>
  <si>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</si>
  <si>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</si>
  <si>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</si>
  <si>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</si>
  <si>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</si>
  <si>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</si>
  <si>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</si>
  <si>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</si>
  <si>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</si>
  <si>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</si>
  <si>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</si>
  <si>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</si>
  <si>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</si>
  <si>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</si>
  <si>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</si>
  <si>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</si>
  <si>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</si>
  <si>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</si>
  <si>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</si>
  <si>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</si>
  <si>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</si>
  <si>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</si>
  <si>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</si>
  <si>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</si>
  <si>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</si>
  <si>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</si>
  <si>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</si>
  <si>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</si>
  <si>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</si>
  <si>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</si>
  <si>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</si>
  <si>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</si>
  <si>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</si>
  <si>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</si>
  <si>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</si>
  <si>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</si>
  <si>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</si>
  <si>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</si>
  <si>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</si>
  <si>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</si>
  <si>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</si>
  <si>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</si>
  <si>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</si>
  <si>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</si>
  <si>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</si>
  <si>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</si>
  <si>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</si>
  <si>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</si>
  <si>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</si>
  <si>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</si>
  <si>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</si>
  <si>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</si>
  <si>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</si>
  <si>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</si>
  <si>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</si>
  <si>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</si>
  <si>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</si>
  <si>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</si>
  <si>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</si>
  <si>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</si>
  <si>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</si>
  <si>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</si>
  <si>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</si>
  <si>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</si>
  <si>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</si>
  <si>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</si>
  <si>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</si>
  <si>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</si>
  <si>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</si>
  <si>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</si>
  <si>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</si>
  <si>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</si>
  <si>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</si>
  <si>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</si>
  <si>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</si>
  <si>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</si>
  <si>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</si>
  <si>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</si>
  <si>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</si>
  <si>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</si>
  <si>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</si>
  <si>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</si>
  <si>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</si>
  <si>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</si>
  <si>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</si>
  <si>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</si>
  <si>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</si>
  <si>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</si>
  <si>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</si>
  <si>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</si>
  <si>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</si>
  <si>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</si>
  <si>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</si>
  <si>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</si>
  <si>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</si>
  <si>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</si>
  <si>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</si>
  <si>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</si>
  <si>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</si>
  <si>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</si>
  <si>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</si>
  <si>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</si>
  <si>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</si>
  <si>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</si>
  <si>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</si>
  <si>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</si>
  <si>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</si>
  <si>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</si>
  <si>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</si>
  <si>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</si>
  <si>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</si>
  <si>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</si>
  <si>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</si>
  <si>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</si>
  <si>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</si>
  <si>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</si>
  <si>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</si>
  <si>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</si>
  <si>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</si>
  <si>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</si>
  <si>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</si>
  <si>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</si>
  <si>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</si>
  <si>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</si>
  <si>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</si>
  <si>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</si>
  <si>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</si>
  <si>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</si>
  <si>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</si>
  <si>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</si>
  <si>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</si>
  <si>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</si>
  <si>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</si>
  <si>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</si>
  <si>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</si>
  <si>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</si>
  <si>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</si>
  <si>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</si>
  <si>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</si>
  <si>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</si>
  <si>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</si>
  <si>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</si>
  <si>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</si>
  <si>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</si>
  <si>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</si>
  <si>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</si>
  <si>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</si>
  <si>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</si>
  <si>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</si>
  <si>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</si>
  <si>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</si>
  <si>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</si>
  <si>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</si>
  <si>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</si>
  <si>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</si>
  <si>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</si>
  <si>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</si>
  <si>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</si>
  <si>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</si>
  <si>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</si>
  <si>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</si>
  <si>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</si>
  <si>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</si>
  <si>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</si>
  <si>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</si>
  <si>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</si>
  <si>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</si>
  <si>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</si>
  <si>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</si>
  <si>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</si>
  <si>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</si>
  <si>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</si>
  <si>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</si>
  <si>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</si>
  <si>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</si>
  <si>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</si>
  <si>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</si>
  <si>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</si>
  <si>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</si>
  <si>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</si>
  <si>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</si>
  <si>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</si>
  <si>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</si>
  <si>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</si>
  <si>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</si>
  <si>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</si>
  <si>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</si>
  <si>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</si>
  <si>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</si>
  <si>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</si>
  <si>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</si>
  <si>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</si>
  <si>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</si>
  <si>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</si>
  <si>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</si>
  <si>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</si>
  <si>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</si>
  <si>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</si>
  <si>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</si>
  <si>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</si>
  <si>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</si>
  <si>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</si>
  <si>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</si>
  <si>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</si>
  <si>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</si>
  <si>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</si>
  <si>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</si>
  <si>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</si>
  <si>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</si>
  <si>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</si>
  <si>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</si>
  <si>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</si>
  <si>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</si>
  <si>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</si>
  <si>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</si>
  <si>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</si>
  <si>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</si>
  <si>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</si>
  <si>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</si>
  <si>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</si>
  <si>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</si>
  <si>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</si>
  <si>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</si>
  <si>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</si>
  <si>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</si>
  <si>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</si>
  <si>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</si>
  <si>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</si>
  <si>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</si>
  <si>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</si>
  <si>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</si>
  <si>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</si>
  <si>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</si>
  <si>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</si>
  <si>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</si>
  <si>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</si>
  <si>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</si>
  <si>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</si>
  <si>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</si>
  <si>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</si>
  <si>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</si>
  <si>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</si>
  <si>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</si>
  <si>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</si>
  <si>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</si>
  <si>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</si>
  <si>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</si>
  <si>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</si>
  <si>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</si>
  <si>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</si>
  <si>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</si>
  <si>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</si>
  <si>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</si>
  <si>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</si>
  <si>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</si>
  <si>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</si>
  <si>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</si>
  <si>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</si>
  <si>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</si>
  <si>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</si>
  <si>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</si>
  <si>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</si>
  <si>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</si>
  <si>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</si>
  <si>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</si>
  <si>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</si>
  <si>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</si>
  <si>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</si>
  <si>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</si>
  <si>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</si>
  <si>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</si>
  <si>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</si>
  <si>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</si>
  <si>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</si>
  <si>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</si>
  <si>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</si>
  <si>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</si>
  <si>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</si>
  <si>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</si>
  <si>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</si>
  <si>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</si>
  <si>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</si>
  <si>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</si>
  <si>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</si>
  <si>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</si>
  <si>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</si>
  <si>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</si>
  <si>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</si>
  <si>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</si>
  <si>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</si>
  <si>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</si>
  <si>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</si>
  <si>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</si>
  <si>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</si>
  <si>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</si>
  <si>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</si>
  <si>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</si>
  <si>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</si>
  <si>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</si>
  <si>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</si>
  <si>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</si>
  <si>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ETA 40 Mins</t>
  </si>
  <si>
    <t>PCM-20251209-00000920</t>
  </si>
  <si>
    <t xml:space="preserve">Critical </t>
  </si>
  <si>
    <t>ETA 50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</si>
  <si>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</si>
  <si>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</si>
  <si>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</si>
  <si>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</si>
  <si>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</si>
  <si>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</si>
  <si>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</si>
  <si>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</si>
  <si>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</si>
  <si>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</si>
  <si>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</si>
  <si>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</si>
  <si>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</si>
  <si>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</si>
  <si>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ETA 30 min</t>
  </si>
  <si>
    <t xml:space="preserve">no PCM </t>
  </si>
  <si>
    <t>ETA 40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</si>
  <si>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</si>
  <si>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</si>
  <si>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</si>
  <si>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</si>
  <si>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</si>
  <si>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</si>
  <si>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</si>
  <si>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</si>
  <si>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</si>
  <si>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</si>
  <si>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</si>
  <si>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</si>
  <si>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</si>
  <si>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</si>
  <si>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</si>
  <si>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</si>
  <si>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</si>
  <si>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 xml:space="preserve">Team at site connecting PG </t>
  </si>
  <si>
    <t>PCM-20251209-00001058</t>
  </si>
  <si>
    <t xml:space="preserve">EM team need 35 min </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</si>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</sst>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8" totalsRowShown="0" headerRowDxfId="96" dataDxfId="95" headerRowBorderDxfId="93" tableBorderDxfId="94" totalsRowBorderDxfId="92">
  <autoFilter ref="A1:L1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337.48239606481366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15589</v>
      </c>
      <c r="E3" s="125" t="s">
        <v>39108</v>
      </c>
      <c r="F3" s="125" t="s">
        <v>39108</v>
      </c>
      <c r="G3" s="121" t="str">
        <f ca="1">IFERROR(NOW()-F3,"-")</f>
        <v>-</v>
      </c>
      <c r="H3" s="122">
        <v>46000.331064814818</v>
      </c>
      <c r="I3" s="124" t="str">
        <f>IFERROR(VLOOKUP(D3,DB!A:F,6,0),"")</f>
        <v>Generator-DG</v>
      </c>
      <c r="J3" s="124" t="str">
        <f>IFERROR(VLOOKUP(D3,DB!A:G,7,0),"")</f>
        <v>Vandalized</v>
      </c>
      <c r="K3" s="120" t="s">
        <v>39109</v>
      </c>
      <c r="L3" s="119" t="str">
        <f>IFERROR(VLOOKUP(D3,DB!A:I,9,0),"")</f>
        <v>Latis</v>
      </c>
    </row>
    <row r="4" spans="1:15" ht="15" customHeight="1">
      <c r="A4" s="125" t="s">
        <v>39110</v>
      </c>
      <c r="B4" s="124" t="str">
        <f>IFERROR(VLOOKUP(D4,DB!A:K,11,0),"")</f>
        <v>R1</v>
      </c>
      <c r="C4" s="124">
        <v>2</v>
      </c>
      <c r="D4" s="56" t="s">
        <v>10249</v>
      </c>
      <c r="E4" s="123" t="s">
        <v>39111</v>
      </c>
      <c r="F4" s="122">
        <v>46000.396979166668</v>
      </c>
      <c r="G4" s="121">
        <f ca="1">IFERROR(NOW()-F4,"-")</f>
        <v>3.3842476848803926E-2</v>
      </c>
      <c r="H4" s="122">
        <v>46000.38517361111</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46000.430821643517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46000.430821643517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46000.43082199074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46000.43082199074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46000.43082199074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46000.43082199074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46000.43082199074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46000.43082199074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46000.43082199074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46000.43082199074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46000.43082199074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46000.43082199074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46000.43082199074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46000.43082199074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46000.43082199074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46000.43082199074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46000.43082199074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46000.43082199074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46000.43082199074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46000.43082199074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46000.43082199074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46000.43082199074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46000.43082199074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46000.43082199074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46000.43082199074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46000.43082199074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46000.43082199074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46000.43082199074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46000.43082199074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46000.43082199074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46000.43082199074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46000.43082199074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46000.43082199074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46000.43082199074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46000.43082199074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46000.43082199074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46000.43082199074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46000.43082199074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46000.43082199074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46000.43082199074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46000.43082199074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46000.43082199074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46000.43082199074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46000.43082199074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46000.43082199074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46000.43082199074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46000.43082199074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46000.43082199074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46000.43082199074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46000.43082199074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46000.43082199074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46000.43082199074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46000.43082199074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46000.43082199074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46000.43082199074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46000.43082199074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46000.43082199074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46000.43082199074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46000.43082199074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46000.43082199074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46000.43082199074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46000.43082199074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46000.43082199074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46000.43082199074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46000.43082199074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46000.43082199074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46000.43082199074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46000.43082199074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46000.43082199074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46000.43082199074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46000.43082199074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46000.43082199074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46000.43082199074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46000.43082199074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46000.43082199074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46000.43082199074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46000.43082199074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46000.43082199074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46000.43082199074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46000.43082199074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46000.43082199074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46000.43082199074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46000.43082199074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46000.43082199074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46000.43082199074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46000.43082199074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46000.43082199074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46000.43082199074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46000.43082199074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46000.43082199074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46000.43082199074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46000.43082199074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46000.43082199074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46000.43082199074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46000.43082199074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46000.43082199074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46000.43082199074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46000.43082199074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46000.43082199074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46000.43082199074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46000.43082199074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46000.43082199074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46000.43082199074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46000.43082199074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46000.43082199074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46000.43082199074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46000.43082199074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46000.43082199074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46000.43082199074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46000.43082199074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46000.43082199074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46000.43082199074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46000.43082199074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46000.43082199074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46000.43082199074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46000.43082199074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46000.43082199074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46000.43082199074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46000.43082199074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46000.43082199074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46000.43082199074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46000.43082199074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46000.43082199074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46000.43082199074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46000.43082199074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46000.43082199074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46000.43082199074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46000.43082199074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46000.43082199074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46000.43082199074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46000.43082199074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46000.43082199074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46000.43082199074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46000.43082199074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46000.43082199074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46000.43082199074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46000.43082199074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46000.43082199074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46000.43082199074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46000.43082199074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46000.43082199074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46000.43082199074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46000.43082199074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46000.43082199074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46000.43082199074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46000.43082199074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46000.43082199074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46000.43082199074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46000.43082199074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46000.43082199074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46000.43082199074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46000.43082199074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46000.43082199074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46000.43082199074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46000.43082199074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46000.43082199074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46000.43082199074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46000.43082199074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46000.43082199074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46000.43082199074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46000.43082199074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46000.43082199074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46000.43082199074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46000.43082199074</v>
      </c>
      <c r="H168" s="122"/>
      <c r="I168" s="124" t="str">
        <f>IFERROR(VLOOKUP(D168,DB!A:F,6,0),"")</f>
        <v/>
      </c>
      <c r="J168" s="124" t="str">
        <f>IFERROR(VLOOKUP(D168,DB!A:G,7,0),"")</f>
        <v/>
      </c>
      <c r="K168" s="120"/>
      <c r="L168" s="119" t="str">
        <f>IFERROR(VLOOKUP(D168,DB!A:I,9,0),"")</f>
        <v/>
      </c>
    </row>
  </sheetData>
  <customSheetViews>
    <customSheetView guid="{F6042A99-DD27-4453-835D-0834D95730CC}" filter="1" showAutoFilter="1">
      <pageMargins left="0" right="0" top="0" bottom="0" header="0" footer="0"/>
      <autoFilter ref="B1:M1" xr:uid="{E37273E9-B2B3-4BAF-86D2-F51EAAB3677A}"/>
    </customSheetView>
  </customSheetViews>
  <dataValidations count="2">
    <dataValidation allowBlank="1" showInputMessage="1" showErrorMessage="1" sqref="E1" xr:uid="{5DBA255D-CDD9-49FB-AD3C-AF70AB4EE696}"/>
    <dataValidation type="list" allowBlank="1" showInputMessage="1" showErrorMessage="1" sqref="E2 E4:E1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39114</v>
      </c>
      <c r="F2" s="71">
        <v>45322.056979166664</v>
      </c>
      <c r="G2" s="72" t="s">
        <v>39115</v>
      </c>
      <c r="H2" s="83">
        <v>45322.050729166665</v>
      </c>
      <c r="I2" s="58" t="s">
        <v>88</v>
      </c>
      <c r="J2" s="58" t="s">
        <v>65</v>
      </c>
      <c r="K2" s="82" t="s">
        <v>39116</v>
      </c>
      <c r="L2" s="58" t="s">
        <v>8215</v>
      </c>
    </row>
    <row r="3" spans="1:12" ht="31.5" customHeight="1">
      <c r="A3" s="58" t="s">
        <v>39117</v>
      </c>
      <c r="B3" s="58" t="str">
        <f>IFERROR(VLOOKUP(D3,DB!A:K,11,0),"")</f>
        <v>R2</v>
      </c>
      <c r="C3" s="58">
        <v>1</v>
      </c>
      <c r="D3" s="58" t="s">
        <v>25669</v>
      </c>
      <c r="E3" s="81" t="s">
        <v>39106</v>
      </c>
      <c r="F3" s="71">
        <v>45824.999837962961</v>
      </c>
      <c r="G3" s="72">
        <f t="shared" ref="G3" ca="1" si="0">IFERROR(NOW()-F3,"-")</f>
        <v>175.43098402777832</v>
      </c>
      <c r="H3" s="71">
        <v>45824.993587962963</v>
      </c>
      <c r="I3" s="58" t="str">
        <f>IFERROR(VLOOKUP(D3,DB!A:F,6,0),"")</f>
        <v>Generator-SG</v>
      </c>
      <c r="J3" s="58" t="str">
        <f>IFERROR(VLOOKUP(D3,DB!A:G,7,0),"")</f>
        <v>Good</v>
      </c>
      <c r="K3" s="82" t="s">
        <v>39118</v>
      </c>
      <c r="L3" s="58" t="str">
        <f>IFERROR(VLOOKUP(D3,DB!A:I,9,0),"")</f>
        <v>Latis</v>
      </c>
    </row>
    <row r="4" spans="1:12" ht="31.5" customHeight="1">
      <c r="A4" s="96" t="s">
        <v>39119</v>
      </c>
      <c r="B4" s="18" t="str">
        <f>IFERROR(VLOOKUP(D4,DB!A:K,11,0),"")</f>
        <v>R2</v>
      </c>
      <c r="C4" s="18">
        <v>1</v>
      </c>
      <c r="D4" s="18" t="s">
        <v>17800</v>
      </c>
      <c r="E4" s="81" t="s">
        <v>39106</v>
      </c>
      <c r="F4" s="97">
        <v>45984.387418981481</v>
      </c>
      <c r="G4" s="98">
        <f ca="1">IFERROR(NOW()-F4,"-")</f>
        <v>16.043403009258327</v>
      </c>
      <c r="H4" s="97">
        <v>45984.381168981483</v>
      </c>
      <c r="I4" s="18" t="str">
        <f>IFERROR(VLOOKUP(D4,DB!A:F,6,0),"")</f>
        <v>SCECO</v>
      </c>
      <c r="J4" s="18" t="str">
        <f>IFERROR(VLOOKUP(D4,DB!A:G,7,0),"")</f>
        <v>Vandalized</v>
      </c>
      <c r="K4" s="19" t="s">
        <v>39120</v>
      </c>
      <c r="L4" s="18" t="str">
        <f>IFERROR(VLOOKUP(D4,DB!A:I,9,0),"")</f>
        <v>Latis</v>
      </c>
    </row>
    <row r="5" spans="1:12" s="151" customFormat="1" ht="28.5" customHeight="1">
      <c r="A5" s="152" t="s">
        <v>39121</v>
      </c>
      <c r="B5" s="58" t="str">
        <f>IFERROR(VLOOKUP(D5,DB!A:K,11,0),"")</f>
        <v>R2</v>
      </c>
      <c r="C5" s="58">
        <v>1</v>
      </c>
      <c r="D5" s="58" t="s">
        <v>22828</v>
      </c>
      <c r="E5" s="81" t="s">
        <v>39122</v>
      </c>
      <c r="F5" s="71">
        <v>45997.355381944442</v>
      </c>
      <c r="G5" s="72">
        <f ca="1">IFERROR(NOW()-F5,"-")</f>
        <v>3.0754395833355375</v>
      </c>
      <c r="H5" s="71">
        <v>45997.339432870373</v>
      </c>
      <c r="I5" s="58" t="str">
        <f>IFERROR(VLOOKUP(D5,DB!A:F,6,0),"")</f>
        <v>SCECO</v>
      </c>
      <c r="J5" s="58" t="str">
        <f>IFERROR(VLOOKUP(D5,DB!A:G,7,0),"")</f>
        <v>Dead</v>
      </c>
      <c r="K5" s="82" t="s">
        <v>39123</v>
      </c>
      <c r="L5" s="58" t="str">
        <f>IFERROR(VLOOKUP(D5,DB!A:I,9,0),"")</f>
        <v>Latis</v>
      </c>
    </row>
    <row r="6" spans="1:12" ht="28.5" customHeight="1">
      <c r="A6" s="96" t="s">
        <v>39124</v>
      </c>
      <c r="B6" s="18" t="str">
        <f>IFERROR(VLOOKUP(D6,DB!A:K,11,0),"")</f>
        <v>R2</v>
      </c>
      <c r="C6" s="18">
        <v>1</v>
      </c>
      <c r="D6" s="18" t="s">
        <v>22354</v>
      </c>
      <c r="E6" s="81" t="s">
        <v>39106</v>
      </c>
      <c r="F6" s="97">
        <v>46000.293969907405</v>
      </c>
      <c r="G6" s="98">
        <f ca="1">IFERROR(NOW()-F6,"-")</f>
        <v>0.13685162037290866</v>
      </c>
      <c r="H6" s="97">
        <v>46000.288819444446</v>
      </c>
      <c r="I6" s="18" t="str">
        <f>IFERROR(VLOOKUP(D6,DB!A:F,6,0),"")</f>
        <v>SCECO</v>
      </c>
      <c r="J6" s="18" t="str">
        <f>IFERROR(VLOOKUP(D6,DB!A:G,7,0),"")</f>
        <v>Dead</v>
      </c>
      <c r="K6" s="19" t="s">
        <v>39125</v>
      </c>
      <c r="L6" s="18" t="str">
        <f>IFERROR(VLOOKUP(D6,DB!A:I,9,0),"")</f>
        <v>Latis</v>
      </c>
    </row>
    <row r="7" spans="1:12" ht="31.5" customHeight="1">
      <c r="A7" s="96" t="s">
        <v>39126</v>
      </c>
      <c r="B7" s="18" t="str">
        <f>IFERROR(VLOOKUP(D7,DB!A:K,11,0),"")</f>
        <v>R2</v>
      </c>
      <c r="C7" s="18">
        <v>2</v>
      </c>
      <c r="D7" s="18" t="s">
        <v>24611</v>
      </c>
      <c r="E7" s="81" t="s">
        <v>39106</v>
      </c>
      <c r="F7" s="97">
        <v>46000.368263888886</v>
      </c>
      <c r="G7" s="98">
        <f ca="1">IFERROR(NOW()-F7,"-")</f>
        <v>6.2557638892030809E-2</v>
      </c>
      <c r="H7" s="97">
        <v>46000.362013888887</v>
      </c>
      <c r="I7" s="18" t="str">
        <f>IFERROR(VLOOKUP(D7,DB!A:F,6,0),"")</f>
        <v>SCECO</v>
      </c>
      <c r="J7" s="18" t="str">
        <f>IFERROR(VLOOKUP(D7,DB!A:G,7,0),"")</f>
        <v>Dead</v>
      </c>
      <c r="K7" s="19" t="s">
        <v>39127</v>
      </c>
      <c r="L7" s="18" t="str">
        <f>IFERROR(VLOOKUP(D7,DB!A:I,9,0),"")</f>
        <v>Latis</v>
      </c>
    </row>
    <row r="8" spans="1:12" ht="31.5" customHeight="1">
      <c r="A8" s="96" t="s">
        <v>39128</v>
      </c>
      <c r="B8" s="18" t="str">
        <f>IFERROR(VLOOKUP(D8,DB!A:K,11,0),"")</f>
        <v>R2</v>
      </c>
      <c r="C8" s="18">
        <v>1</v>
      </c>
      <c r="D8" s="18" t="s">
        <v>24651</v>
      </c>
      <c r="E8" s="81"/>
      <c r="F8" s="97"/>
      <c r="G8" s="98">
        <f ca="1">IFERROR(NOW()-F8,"-")</f>
        <v>46000.430821527778</v>
      </c>
      <c r="H8" s="97">
        <v>46000.361979166664</v>
      </c>
      <c r="I8" s="18" t="str">
        <f>IFERROR(VLOOKUP(D8,DB!A:F,6,0),"")</f>
        <v>SCECO</v>
      </c>
      <c r="J8" s="18" t="str">
        <f>IFERROR(VLOOKUP(D8,DB!A:G,7,0),"")</f>
        <v>Dead</v>
      </c>
      <c r="K8" s="19" t="s">
        <v>39129</v>
      </c>
      <c r="L8" s="18" t="str">
        <f>IFERROR(VLOOKUP(D8,DB!A:I,9,0),"")</f>
        <v>Latis</v>
      </c>
    </row>
    <row r="9" spans="1:12" ht="31.5" customHeight="1">
      <c r="A9" s="96"/>
      <c r="B9" s="18" t="str">
        <f>IFERROR(VLOOKUP(D9,DB!A:K,11,0),"")</f>
        <v/>
      </c>
      <c r="C9" s="18"/>
      <c r="D9" s="18"/>
      <c r="E9" s="81"/>
      <c r="F9" s="97"/>
      <c r="G9" s="98">
        <f ca="1">IFERROR(NOW()-F9,"-")</f>
        <v>46000.430821527778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46000.430821527778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46000.430821527778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46000.430821527778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46000.430821527778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46000.430821527778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46000.430821527778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46000.430821527778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46000.430821527778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46000.430821527778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46000.430821527778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46000.430821527778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46000.430821527778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46000.430821527778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46000.430821527778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46000.430821527778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46000.430821527778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46000.430821527778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46000.430821527778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46000.430821527778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46000.430821527778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46000.430821527778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46000.430821527778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46000.430821527778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46000.430821527778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46000.430821527778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46000.430821527778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46000.430821527778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46000.430821527778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46000.430821527778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46000.430821527778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46000.430821527778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46000.430821527778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46000.430821527778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46000.430821527778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46000.430821527778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46000.430821527778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46000.430821527778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46000.430821527778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46000.430821527778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46000.430821527778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46000.430821527778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46000.430821527778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46000.430821527778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46000.430821527778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46000.430821527778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46000.430821527778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46000.430821527778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46000.430821527778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46000.430821527778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46000.430821527778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46000.430821527778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46000.430821527778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46000.430821527778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46000.430821527778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46000.430821527778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46000.430821527778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46000.430821527778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46000.430821527778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46000.430821527778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46000.430821527778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46000.430821527778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46000.430821527778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46000.430821527778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46000.430821527778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46000.430821527778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46000.430821527778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46000.430821527778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46000.430821527778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46000.430821527778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46000.430821527778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46000.430821527778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46000.430821527778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46000.430821527778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46000.430821527778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46000.430821527778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46000.430821527778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46000.430821527778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46000.430821527778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46000.430821527778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46000.430821527778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46000.430821527778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46000.430821527778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46000.430821527778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46000.430821527778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46000.430821527778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46000.430821527778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46000.430821527778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46000.430821527778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46000.430821527778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46000.430821527778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46000.430821527778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46000.430821527778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46000.430821527778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46000.430821527778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46000.430821527778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46000.430821527778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46000.430821527778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46000.430821527778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46000.430821527778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46000.430821527778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46000.430821527778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46000.430821527778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46000.430821527778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46000.430821527778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46000.430821527778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46000.430821527778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46000.430821527778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46000.430821527778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46000.430821527778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46000.430821527778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46000.430821527778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46000.430821527778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46000.430821527778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46000.430821527778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46000.430821527778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46000.430821527778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46000.430821527778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46000.430821527778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46000.430821527778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46000.430821527778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46000.430821527778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46000.430821527778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46000.430821527778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46000.430821527778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46000.430821527778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46000.430821527778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46000.430821527778</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46000.430821527778</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46000.430821527778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46000.430821527778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46000.430821527778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46000.430821527778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46000.430821527778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46000.430821527778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46000.430821527778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46000.430821527778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46000.430821527778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46000.430821527778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46000.430821527778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46000.430821527778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46000.430821527778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46000.430821527778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46000.430821527778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46000.430821527778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46000.430821527778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46000.430821527778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46000.430821527778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46000.430821527778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46000.430821527778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46000.430821527778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46000.430821527778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46000.430821527778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46000.430821527778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46000.430821527778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46000.430821527778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46000.430821527778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46000.430821527778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46000.430821527778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46000.430821527778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46000.430821527778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46000.430821527778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46000.430821527778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46000.430821527778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46000.430821527778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46000.430821527778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46000.430821527778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46000.430821527778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46000.430821527778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46000.430821527778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46000.430821527778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46000.430821527778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46000.430821527778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46000.430821527778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46000.430821527778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46000.430821527778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46000.430821527778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46000.430821527778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46000.430821527778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46000.430821527778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46000.430821527778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46000.430821527778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46000.430821527778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46000.430821527778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46000.430821527778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46000.430821527778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46000.430821527778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46000.430821527778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46000.430821527778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46000.430821527778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46000.430821527778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46000.430821527778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46000.430821527778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46000.430821527778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46000.430821527778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46000.430821527778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46000.430821527778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46000.430821527778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46000.430821527778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46000.430821527778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46000.430821527778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46000.430821527778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46000.430821527778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46000.430821527778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46000.430821527778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46000.430821527778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46000.430821527778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46000.430821527778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46000.430821527778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46000.430821527778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46000.430821527778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46000.430821527778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46000.430821527778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46000.430821527778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46000.430821527778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46000.430821527778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46000.430821527778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46000.430821527778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46000.430821527778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46000.430821527778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46000.430821527778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46000.430821527778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46000.430821527778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46000.430821527778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46000.430821527778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46000.430821527778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46000.430821527778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46000.430821527778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46000.430821527778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46000.430821527778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46000.430821527778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46000.430821527778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46000.430821527778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46000.430821527778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46000.430821527778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46000.430821527778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46000.430821527778</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46000.430821527778</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46000.43082199074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46000.43082199074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46000.43082199074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46000.43082199074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46000.43082199074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46000.43082199074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46000.43082199074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46000.43082199074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46000.43082199074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46000.43082199074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46000.43082199074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46000.43082199074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46000.43082199074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46000.43082199074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46000.43082199074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46000.43082199074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46000.43082199074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46000.43082199074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46000.43082199074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46000.43082199074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46000.43082199074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46000.43082199074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46000.43082199074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46000.43082199074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46000.43082199074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46000.43082199074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46000.43082199074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46000.43082199074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46000.43082199074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46000.43082199074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46000.43082199074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46000.43082199074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46000.43082199074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46000.43082199074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46000.43082199074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46000.43082199074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46000.43082199074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46000.43082199074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46000.43082199074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46000.43082199074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46000.43082199074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46000.43082199074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46000.43082199074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46000.43082199074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46000.43082199074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46000.43082199074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46000.43082199074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46000.43082199074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46000.43082199074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46000.43082199074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46000.43082199074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46000.43082199074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46000.43082199074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46000.43082199074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46000.43082199074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46000.43082199074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46000.43082199074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46000.43082199074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46000.43082199074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46000.43082199074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46000.43082199074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46000.43082199074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46000.43082199074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46000.43082199074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46000.43082199074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46000.43082199074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46000.43082199074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46000.43082199074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46000.43082199074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46000.43082199074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46000.43082199074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46000.43082199074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46000.43082199074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46000.43082199074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46000.43082199074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46000.43082199074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46000.43082199074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46000.43082199074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46000.43082199074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46000.43082199074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46000.43082199074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46000.43082199074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46000.43082199074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46000.43082199074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46000.43082199074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46000.43082199074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46000.43082199074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46000.43082199074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46000.43082199074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46000.43082199074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46000.43082199074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46000.43082199074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46000.43082199074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46000.43082199074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46000.43082199074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46000.43082199074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46000.43082199074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46000.43082199074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46000.43082199074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46000.43082199074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46000.43082199074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46000.43082199074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46000.43082199074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46000.43082199074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46000.43082199074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46000.43082199074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46000.43082199074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46000.43082199074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46000.43082199074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46000.43082199074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46000.43082199074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46000.43082199074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46000.43082199074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46000.43082199074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46000.43082199074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46000.43082199074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46000.43082199074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46000.43082199074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46000.43082199074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46000.43082199074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46000.43082199074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46000.43082199074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46000.43082199074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46000.43082199074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46000.43082199074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46000.43082199074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46000.43082199074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46000.43082199074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46000.43082199074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46000.43082199074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46000.43082199074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46000.43082199074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46000.43082199074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46000.43082199074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46000.43082199074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46000.43082199074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46000.43082199074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46000.43082199074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46000.43082199074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46000.43082199074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46000.43082199074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46000.43082199074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46000.43082199074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46000.43082199074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46000.43082199074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46000.43082199074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46000.43082199074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46000.43082199074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46000.43082199074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46000.43082199074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46000.43082199074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46000.43082199074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46000.43082199074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46000.43082199074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46000.43082199074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46000.43082199074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46000.43082199074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46000.43082199074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46000.43082199074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46000.43082199074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46000.43082199074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46000.43082199074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46000.43082199074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46000.43082199074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46000.43082199074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46000.43082199074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46000.43082199074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46000.43082199074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46000.43082199074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46000.43082199074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46000.43082199074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46000.43082199074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46000.43082199074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46000.43082199074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46000.43082199074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46000.43082199074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46000.43082199074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46000.43082199074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46000.43082199074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46000.43082199074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46000.43082199074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46000.43082199074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46000.43082199074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46000.43082199074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46000.43082199074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46000.43082199074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46000.43082199074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46000.43082199074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46000.43082199074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46000.43082199074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46000.43082199074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46000.43082199074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46000.43082199074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46000.43082199074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46000.43082199074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46000.43082199074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46000.43082199074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46000.43082199074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46000.43082199074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46000.43082199074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46000.43082199074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46000.43082199074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46000.43082199074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46000.43082199074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46000.43082199074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46000.43082199074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46000.43082199074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46000.43082199074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46000.43082199074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46000.43082199074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46000.43082199074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46000.43082199074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46000.43082199074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46000.43082199074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46000.43082199074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46000.43082199074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46000.43082199074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46000.43082199074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46000.43082199074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46000.43082199074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46000.43082199074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46000.43082199074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46000.43082199074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46000.43082199074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46000.43082199074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46000.43082199074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46000.43082199074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46000.43082199074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46000.43082199074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46000.43082199074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46000.43082199074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46000.43082199074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46000.43082199074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46000.43082199074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46000.43082199074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46000.43082199074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46000.43082199074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46000.43082199074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46000.43082199074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46000.43082199074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46000.43082199074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46000.43082199074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46000.43082199074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46000.43082199074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46000.43082199074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46000.43082199074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46000.43082199074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46000.43082199074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46000.43082199074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46000.43082199074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46000.43082199074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46000.43082199074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46000.43082199074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46000.43082199074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46000.43082199074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46000.43082199074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46000.43082199074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46000.43082199074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46000.43082199074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46000.43082199074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46000.43082199074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46000.43082199074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46000.43082199074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46000.43082199074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46000.43082199074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46000.43082199074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46000.43082199074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46000.43082199074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46000.43082199074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46000.43082199074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46000.43082199074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46000.43082199074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46000.43082199074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46000.43082199074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46000.43082199074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46000.43082199074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46000.43082199074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46000.43082199074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46000.43082199074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46000.43082199074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46000.43082199074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46000.43082199074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46000.43082199074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46000.43082199074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46000.43082199074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46000.43082199074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46000.43082199074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46000.43082199074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46000.43082199074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46000.43082199074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46000.43082199074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46000.43082199074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46000.43082199074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46000.43082199074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46000.43082199074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46000.43082199074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46000.43082199074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46000.43082199074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46000.43082199074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46000.43082199074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46000.43082199074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46000.43082199074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46000.43082199074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46000.43082199074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46000.43082199074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46000.43082199074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46000.43082199074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46000.43082199074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46000.43082199074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46000.43082199074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46000.43082199074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46000.43082199074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46000.43082199074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46000.43082199074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46000.43082199074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46000.43082199074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46000.43082199074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46000.43082199074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46000.43082199074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46000.43082199074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46000.43082199074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46000.43082199074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46000.43082199074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46000.43082199074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46000.43082199074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46000.43082199074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46000.43082199074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46000.43082199074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46000.43082199074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46000.43082199074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46000.43082199074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46000.43082199074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46000.43082199074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46000.43082199074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46000.43082199074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46000.43082199074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46000.43082199074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46000.43082199074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46000.43082199074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46000.43082199074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46000.43082199074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46000.43082199074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46000.43082199074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46000.43082199074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46000.43082199074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46000.43082199074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46000.43082199074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46000.43082199074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46000.43082199074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46000.43082199074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46000.43082199074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46000.43082199074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46000.43082199074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46000.43082199074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46000.43082199074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46000.43082199074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46000.43082199074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46000.43082199074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46000.43082199074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46000.43082199074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46000.43082199074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46000.43082199074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46000.43082199074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46000.43082199074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46000.43082199074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46000.43082199074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46000.43082199074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46000.43082199074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46000.43082199074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46000.43082199074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46000.43082199074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46000.43082199074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46000.43082199074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46000.43082199074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46000.43082199074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46000.43082199074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46000.43082199074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46000.43082199074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46000.43082199074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46000.43082199074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46000.43082199074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46000.43082199074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46000.43082199074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46000.43082199074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46000.43082199074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46000.43082199074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46000.43082199074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46000.43082199074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46000.43082199074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46000.43082199074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46000.43082199074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46000.43082199074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46000.43082199074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46000.43082199074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46000.43082199074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46000.43082199074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46000.43082199074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46000.43082199074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46000.43082199074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46000.43082199074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46000.43082199074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46000.43082199074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46000.43082199074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46000.43082199074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46000.43082199074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46000.43082199074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46000.43082199074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46000.43082199074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46000.43082199074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46000.43082199074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46000.43082199074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46000.43082199074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46000.43082199074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46000.43082199074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46000.43082199074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46000.43082199074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46000.43082199074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46000.43082199074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46000.43082199074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46000.43082199074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46000.43082199074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46000.43082199074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46000.43082199074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46000.43082199074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46000.43082199074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46000.43082199074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46000.43082199074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46000.43082199074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46000.43082199074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46000.43082199074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46000.43082199074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46000.43082199074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46000.43082199074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46000.43082199074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46000.43082199074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46000.43082199074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46000.43082199074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46000.43082199074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46000.43082199074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46000.43082199074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46000.43082199074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46000.43082199074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46000.43082199074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46000.43082199074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46000.43082199074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46000.43082199074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46000.43082199074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46000.43082199074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46000.43082199074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46000.43082199074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46000.43082199074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46000.43082199074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46000.43082199074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46000.43082199074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46000.43082199074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46000.43082199074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46000.43082199074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46000.43082199074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46000.43082199074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46000.43082199074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46000.43082199074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46000.43082199074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46000.43082199074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46000.43082199074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46000.43082199074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46000.43082199074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46000.43082199074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46000.43082199074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46000.43082199074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46000.43082199074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46000.43082199074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46000.43082199074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46000.43082199074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46000.43082199074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46000.43082199074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46000.43082199074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46000.43082199074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46000.43082199074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46000.43082199074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46000.43082199074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46000.43082199074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46000.43082199074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46000.43082199074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46000.43082199074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46000.43082199074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46000.43082199074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46000.43082199074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46000.43082199074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46000.43082199074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46000.43082199074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46000.43082199074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46000.43082199074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46000.43082199074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46000.43082199074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46000.43082199074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46000.43082199074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46000.43082199074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46000.43082199074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46000.43082199074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46000.43082199074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46000.43082199074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46000.43082199074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46000.43082199074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46000.43082199074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46000.43082199074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46000.43082199074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46000.43082199074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46000.43082199074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46000.43082199074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46000.43082199074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46000.43082199074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46000.43082199074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46000.43082199074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46000.43082199074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46000.43082199074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46000.43082199074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46000.43082199074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46000.43082199074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46000.43082199074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46000.43082199074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46000.43082199074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46000.43082199074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46000.43082199074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46000.43082199074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46000.43082199074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46000.43082199074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46000.43082199074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46000.43082199074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46000.43082199074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46000.43082199074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46000.43082199074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46000.43082199074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46000.43082199074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46000.43082199074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46000.43082199074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46000.43082199074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46000.43082199074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46000.43082199074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46000.43082199074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46000.43082199074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46000.43082199074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46000.43082199074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46000.43082199074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46000.43082199074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46000.43082199074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46000.43082199074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46000.43082199074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46000.43082199074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46000.43082199074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46000.43082199074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46000.43082199074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46000.43082199074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46000.43082199074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46000.43082199074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46000.43082199074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46000.43082199074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46000.43082199074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46000.43082199074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46000.43082199074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46000.43082199074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46000.43082199074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46000.43082199074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46000.43082199074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46000.43082199074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46000.43082199074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46000.43082199074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46000.43082199074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46000.43082199074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46000.43082199074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46000.43082199074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46000.43082199074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46000.43082199074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46000.43082199074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46000.43082199074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46000.43082199074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46000.43082199074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46000.43082199074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46000.43082199074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46000.43082199074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46000.43082199074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46000.43082199074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46000.43082199074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46000.43082199074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46000.43082199074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46000.43082199074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46000.43082199074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46000.43082199074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46000.43082199074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46000.43082199074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46000.43082199074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46000.43082199074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46000.43082199074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46000.43082199074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46000.43082199074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46000.43082199074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46000.43082199074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46000.43082199074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46000.43082199074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46000.43082199074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46000.43082199074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46000.43082199074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46000.43082199074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46000.43082199074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46000.43082199074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46000.43082199074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46000.43082199074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46000.43082199074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46000.43082199074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46000.43082199074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46000.43082199074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46000.43082199074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46000.43082199074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46000.43082199074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46000.43082199074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46000.43082199074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46000.43082199074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46000.43082199074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46000.43082199074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46000.43082199074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46000.43082199074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46000.43082199074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46000.43082199074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46000.43082199074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46000.43082199074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46000.43082199074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46000.43082199074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46000.43082199074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46000.43082199074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46000.43082199074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46000.43082199074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46000.43082199074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46000.43082199074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46000.43082199074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46000.43082199074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46000.43082199074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46000.43082199074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46000.43082199074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46000.43082199074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46000.43082199074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46000.43082199074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46000.43082199074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46000.43082199074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46000.43082199074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46000.43082199074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46000.43082199074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46000.43082199074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46000.43082199074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46000.43082199074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46000.43082199074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46000.43082199074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46000.43082199074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46000.43082199074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46000.43082199074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46000.43082199074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46000.43082199074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46000.43082199074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46000.43082199074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46000.43082199074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46000.43082199074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46000.43082199074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46000.43082199074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46000.43082199074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46000.43082199074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46000.43082199074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46000.43082199074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46000.43082199074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46000.43082199074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46000.43082199074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46000.43082199074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46000.43082199074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46000.43082199074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46000.43082199074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46000.43082199074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46000.43082199074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46000.43082199074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46000.43082199074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46000.43082199074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46000.43082199074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46000.43082199074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46000.43082199074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46000.43082199074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46000.43082199074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46000.43082199074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46000.43082199074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46000.43082199074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46000.43082199074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46000.43082199074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46000.43082199074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46000.43082199074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46000.43082199074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46000.43082199074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46000.43082199074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46000.43082199074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46000.43082199074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46000.43082199074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46000.43082199074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46000.43082199074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46000.43082199074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46000.43082199074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46000.43082199074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46000.43082199074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46000.43082199074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46000.43082199074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46000.43082199074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46000.43082199074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46000.43082199074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46000.43082199074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46000.43082199074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46000.43082199074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46000.43082199074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46000.43082199074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46000.43082199074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46000.43082199074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46000.43082199074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46000.43082199074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46000.43082199074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46000.43082199074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46000.43082199074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46000.43082199074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46000.43082199074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46000.43082199074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46000.43082199074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46000.43082199074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46000.43082199074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46000.43082199074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46000.43082199074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46000.43082199074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46000.43082199074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46000.43082199074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46000.43082199074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46000.43082199074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46000.43082199074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46000.43082199074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46000.43082199074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46000.43082199074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46000.43082199074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46000.43082199074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46000.43082199074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46000.43082199074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46000.43082199074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46000.43082199074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46000.43082199074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46000.43082199074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46000.43082199074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46000.43082199074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46000.43082199074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46000.43082199074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46000.43082199074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46000.43082199074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46000.43082199074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46000.43082199074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46000.43082199074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46000.43082199074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46000.43082199074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46000.43082199074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46000.43082199074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46000.43082199074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46000.43082199074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46000.43082199074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46000.43082199074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46000.43082199074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46000.43082199074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46000.43082199074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46000.43082199074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46000.43082199074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46000.43082199074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46000.43082199074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46000.43082199074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46000.43082199074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46000.43082199074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46000.43082199074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46000.43082199074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46000.43082199074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46000.43082199074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46000.43082199074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46000.43082199074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46000.43082199074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46000.43082199074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46000.43082199074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46000.43082199074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46000.43082199074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46000.43082199074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46000.43082199074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46000.43082199074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46000.43082199074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46000.43082199074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46000.43082199074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46000.43082199074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46000.43082199074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46000.43082199074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46000.43082199074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46000.43082199074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46000.43082199074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46000.43082199074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46000.43082199074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46000.43082199074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46000.43082199074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46000.43082199074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46000.43082199074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46000.43082199074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46000.43082199074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46000.43082199074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46000.43082199074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46000.43082199074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46000.43082199074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46000.43082199074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46000.43082199074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46000.43082199074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46000.43082199074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46000.43082199074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46000.43082199074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46000.43082199074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46000.43082199074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46000.43082199074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46000.43082199074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46000.43082199074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46000.43082199074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46000.43082199074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46000.43082199074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46000.43082199074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46000.43082199074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46000.43082199074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46000.43082199074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46000.43082199074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46000.43082199074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46000.43082199074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46000.43082199074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46000.43082199074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46000.43082199074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46000.43082199074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46000.43082199074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46000.43082199074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46000.43082199074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46000.43082199074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46000.43082199074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46000.43082199074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46000.43082199074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46000.43082199074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46000.43082199074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46000.43082199074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46000.43082199074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46000.43082199074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46000.43082199074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46000.43082199074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46000.43082199074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46000.43082199074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46000.43082199074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46000.43082199074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46000.43082199074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46000.43082199074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46000.43082199074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46000.43082199074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46000.43082199074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46000.43082199074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46000.43082199074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46000.43082199074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46000.43082199074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46000.43082199074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46000.43082199074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46000.43082199074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46000.43082199074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46000.43082199074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46000.43082199074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46000.43082199074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46000.43082199074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46000.43082199074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46000.43082199074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46000.43082199074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46000.43082199074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296.95010439814359</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1.6366784722195007</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46000.43082199074</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46000.43082199074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46000.43082199074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46000.43082199074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46000.43082199074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46000.43082199074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46000.43082199074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46000.43082199074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46000.43082199074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46000.43082199074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46000.43082199074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46000.43082199074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46000.43082199074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46000.43082199074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46000.43082199074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46000.43082199074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46000.43082199074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46000.43082199074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46000.43082199074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46000.43082199074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46000.43082199074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46000.43082199074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46000.43082199074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46000.43082199074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46000.43082199074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46000.43082199074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46000.43082199074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46000.43082199074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46000.43082199074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46000.43082199074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46000.43082199074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46000.43082199074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46000.43082199074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46000.43082199074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46000.43082199074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46000.43082199074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46000.43082199074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46000.43082199074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46000.43082199074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46000.43082199074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46000.43082199074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46000.43082199074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46000.43082199074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46000.43082199074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46000.43082199074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46000.43082199074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46000.43082199074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46000.43082199074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46000.43082199074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46000.43082199074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46000.43082199074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46000.43082199074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46000.43082199074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46000.43082199074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46000.43082199074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46000.43082199074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46000.43082199074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46000.43082199074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46000.43082199074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46000.43082199074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46000.43082199074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46000.43082199074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46000.43082199074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46000.43082199074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46000.43082199074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46000.43082199074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46000.43082199074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46000.43082199074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46000.43082199074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46000.43082199074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46000.43082199074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46000.43082199074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46000.43082199074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46000.43082199074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46000.43082199074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46000.43082199074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46000.43082199074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46000.43082199074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46000.43082199074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46000.43082199074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46000.43082199074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46000.43082199074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46000.43082199074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46000.43082199074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46000.43082199074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46000.43082199074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46000.43082199074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46000.43082199074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46000.43082199074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46000.43082199074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46000.43082199074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46000.43082199074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46000.43082199074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46000.43082199074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46000.43082199074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46000.43082199074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46000.43082199074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46000.43082199074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46000.43082199074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46000.43082199074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46000.43082199074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46000.43082199074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46000.43082199074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46000.43082199074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46000.43082199074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46000.43082199074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46000.43082199074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K14" sqref="K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108.59876180555148</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39114</v>
      </c>
      <c r="F3" s="38">
        <v>45926.188877314817</v>
      </c>
      <c r="G3" s="102">
        <f t="shared" ref="G3" ca="1" si="0">IFERROR(NOW()-F3,"")</f>
        <v>74.24194467592315</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39114</v>
      </c>
      <c r="F4" s="104">
        <v>45948.661111111112</v>
      </c>
      <c r="G4" s="105">
        <f t="shared" ref="G4" ca="1" si="1">IFERROR(NOW()-F4,"")</f>
        <v>51.769710879627382</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19.057523379626218</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3.3233332175877877</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37" t="s">
        <v>38216</v>
      </c>
      <c r="E7" s="37" t="s">
        <v>39106</v>
      </c>
      <c r="F7" s="38" t="s">
        <v>24</v>
      </c>
      <c r="G7" s="131" t="str">
        <f ca="1">IFERROR(NOW()-F7,"")</f>
        <v/>
      </c>
      <c r="H7" s="38">
        <v>46000.298668981479</v>
      </c>
      <c r="I7" s="37" t="str">
        <f>IFERROR(VLOOKUP(D7,DB!A:F,6,0),"")</f>
        <v>SCECO</v>
      </c>
      <c r="J7" s="37" t="str">
        <f>IFERROR(VLOOKUP(D7,DB!A:G,7,0),"")</f>
        <v>Haj Removal</v>
      </c>
      <c r="K7" s="37" t="s">
        <v>39147</v>
      </c>
      <c r="L7" s="37" t="str">
        <f>IFERROR(VLOOKUP(D7,DB!A:I,9,0),"")</f>
        <v>Latis</v>
      </c>
    </row>
    <row r="8" spans="1:13">
      <c r="A8" s="37" t="s">
        <v>39148</v>
      </c>
      <c r="B8" s="37" t="str">
        <f>IFERROR(VLOOKUP(D8,DB!A:K,11,0),"")</f>
        <v>R5</v>
      </c>
      <c r="C8" s="37">
        <v>1</v>
      </c>
      <c r="D8" s="100" t="s">
        <v>33687</v>
      </c>
      <c r="E8" s="37" t="s">
        <v>39114</v>
      </c>
      <c r="F8" s="38">
        <v>46000.423136574071</v>
      </c>
      <c r="G8" s="131">
        <f ca="1">IFERROR(NOW()-F8,"")</f>
        <v>7.6849537072121166E-3</v>
      </c>
      <c r="H8" s="38">
        <v>46000.41302083333</v>
      </c>
      <c r="I8" s="37" t="str">
        <f>IFERROR(VLOOKUP(D8,DB!A:F,6,0),"")</f>
        <v>SCECO</v>
      </c>
      <c r="J8" s="37" t="str">
        <f>IFERROR(VLOOKUP(D8,DB!A:G,7,0),"")</f>
        <v>Good</v>
      </c>
      <c r="K8" s="37" t="s">
        <v>39149</v>
      </c>
      <c r="L8" s="37" t="str">
        <f>IFERROR(VLOOKUP(D8,DB!A:I,9,0),"")</f>
        <v>Latis</v>
      </c>
    </row>
    <row r="9" spans="1:13">
      <c r="A9" s="37"/>
      <c r="B9" s="37" t="str">
        <f>IFERROR(VLOOKUP(D9,DB!A:K,11,0),"")</f>
        <v/>
      </c>
      <c r="C9" s="37"/>
      <c r="D9" s="153"/>
      <c r="E9" s="37"/>
      <c r="F9" s="38"/>
      <c r="G9" s="131">
        <f ca="1">IFERROR(NOW()-F9,"")</f>
        <v>46000.430821527778</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46000.430821527778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46000.430821527778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46000.430821527778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46000.430821527778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46000.430821527778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46000.430821527778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46000.430821527778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46000.430821527778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46000.430821527778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46000.430821527778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46000.430821527778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46000.430821527778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46000.430821527778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46000.430821527778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46000.430821527778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46000.430821527778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46000.430821527778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46000.430821527778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46000.430821527778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46000.430821527778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46000.430821527778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46000.430821527778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46000.430821527778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46000.430821527778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46000.430821527778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46000.430821527778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46000.430821527778</v>
      </c>
      <c r="H36" s="38"/>
      <c r="I36" s="37" t="str">
        <f>IFERROR(VLOOKUP(D36,DB!A:F,6,0),"")</f>
        <v/>
      </c>
      <c r="J36" s="37" t="str">
        <f>IFERROR(VLOOKUP(D36,DB!A:G,7,0),"")</f>
        <v/>
      </c>
      <c r="K36" s="37"/>
      <c r="L36" s="37" t="str">
        <f>IFERROR(VLOOKUP(D36,DB!A:I,9,0),"")</f>
        <v/>
      </c>
    </row>
    <row r="37" spans="1:12">
      <c r="A37" s="37" t="s">
        <v>39150</v>
      </c>
      <c r="B37" s="37" t="str">
        <f>IFERROR(VLOOKUP(D37,DB!A:K,11,0),"")</f>
        <v>R5</v>
      </c>
      <c r="C37" s="37">
        <v>1</v>
      </c>
      <c r="D37" s="37" t="s">
        <v>38187</v>
      </c>
      <c r="E37" s="37" t="s">
        <v>39106</v>
      </c>
      <c r="F37" s="38">
        <v>46000.087430555555</v>
      </c>
      <c r="G37" s="131">
        <f ca="1">IFERROR(NOW()-F37,"")</f>
        <v>0.34339097222255077</v>
      </c>
      <c r="H37" s="38">
        <v>46000.164756944447</v>
      </c>
      <c r="I37" s="37" t="str">
        <f>IFERROR(VLOOKUP(D37,DB!A:F,6,0),"")</f>
        <v>SCECO</v>
      </c>
      <c r="J37" s="37" t="str">
        <f>IFERROR(VLOOKUP(D37,DB!A:G,7,0),"")</f>
        <v>Haj Removal</v>
      </c>
      <c r="K37" s="37" t="s">
        <v>39151</v>
      </c>
      <c r="L37" s="37" t="str">
        <f>IFERROR(VLOOKUP(D37,DB!A:I,9,0),"")</f>
        <v>Latis</v>
      </c>
    </row>
    <row r="38" spans="1:12">
      <c r="A38" s="37"/>
      <c r="B38" s="37" t="str">
        <f>IFERROR(VLOOKUP(D38,DB!A:K,11,0),"")</f>
        <v/>
      </c>
      <c r="C38" s="37"/>
      <c r="D38" s="37"/>
      <c r="E38" s="37"/>
      <c r="F38" s="38"/>
      <c r="G38" s="131">
        <f ca="1">IFERROR(NOW()-F38,"")</f>
        <v>46000.430821527778</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1</v>
      </c>
      <c r="D2" s="115" t="s">
        <v>29562</v>
      </c>
      <c r="E2" s="138" t="s">
        <v>39106</v>
      </c>
      <c r="F2" s="117">
        <v>46000.364108796297</v>
      </c>
      <c r="G2" s="72">
        <f t="shared" ref="G2:G17" ca="1" si="0">IFERROR(NOW()-F2,"-")</f>
        <v>6.6712731480947696E-2</v>
      </c>
      <c r="H2" s="117">
        <v>46000.346909722219</v>
      </c>
      <c r="I2" s="115" t="str">
        <f>IFERROR(VLOOKUP(D2,DB!A:F,6,0),"")</f>
        <v>SCECO</v>
      </c>
      <c r="J2" s="115" t="str">
        <f>IFERROR(VLOOKUP(D2,DB!A:G,7,0),"")</f>
        <v>Dead</v>
      </c>
      <c r="K2" s="118" t="s">
        <v>39153</v>
      </c>
      <c r="L2" s="133" t="str">
        <f>IFERROR(VLOOKUP(D2,DB!A:I,9,0),"")</f>
        <v>Latis</v>
      </c>
    </row>
    <row r="3" spans="1:16382" ht="31.5" customHeight="1">
      <c r="A3" s="114"/>
      <c r="B3" s="115" t="str">
        <f>IFERROR(VLOOKUP(D3,DB!A:K,11,0),"")</f>
        <v/>
      </c>
      <c r="C3" s="116"/>
      <c r="D3" s="115"/>
      <c r="E3" s="138"/>
      <c r="F3" s="117"/>
      <c r="G3" s="72">
        <f t="shared" ca="1" si="0"/>
        <v>46000.430821643517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46000.430821643517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46000.430821643517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46000.430821643517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46000.430821643517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46000.430821643517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46000.430821643517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46000.430821643517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46000.430821643517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46000.430821643517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46000.430821643517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46000.430821643517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46000.430821643517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46000.430821643517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46000.430821643517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46000.430821643517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46000.430821643517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46000.430821643517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46000.430821643517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46000.430821643517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46000.430821643517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46000.430821643517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46000.430821643517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46000.430821643517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46000.430821643517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46000.430821643517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46000.430821643517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46000.430821643517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46000.430821643517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46000.430821643517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46000.430821643517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46000.430821643517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46000.430821643517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46000.430821643517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46000.430821643517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46000.430821643517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46000.430821643517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46000.430821643517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46000.430821643517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46000.430821643517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46000.430821643517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46000.430821643517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46000.430821643517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46000.430821643517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46000.430821643517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46000.430821643517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46000.430821643517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46000.430821643517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46000.430821643517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46000.430821643517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46000.430821643517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46000.430821643517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46000.430821643517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46000.430821643517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46000.430821643517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46000.430821643517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46000.430821643517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46000.430821643517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46000.430821643517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46000.430821643517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46000.430821643517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46000.430821643517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46000.430821643517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46000.430821643517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46000.430821643517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46000.430821643517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46000.430821643517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46000.430821643517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46000.430821643517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46000.430821643517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46000.430821643517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46000.430821643517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46000.430821643517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46000.430821643517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46000.430821643517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46000.430821643517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46000.430821643517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46000.430821643517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46000.430821643517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46000.430821643517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46000.430821643517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46000.430821643517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46000.430821643517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46000.430821643517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46000.430821643517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46000.430821643517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46000.430821643517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46000.430821643517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46000.430821643517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46000.430821643517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46000.430821643517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46000.430821643517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46000.430821643517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46000.430821643517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46000.430821643517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46000.430821643517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46000.430821643517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46000.430821643517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46000.430821643517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46000.430821643517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46000.430821643517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46000.430821643517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46000.430821643517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46000.430821643517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46000.430821643517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46000.430821643517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46000.430821643517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46000.430821643517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46000.430821643517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46000.430821643517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46000.430821643517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46000.430821643517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46000.430821643517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46000.430821643517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46000.430821643517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46000.430821643517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46000.430821643517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46000.430821643517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46000.430821643517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46000.430821643517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46000.430821643517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46000.430821643517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46000.430821643517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46000.430821643517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46000.430821643517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46000.430821643517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46000.430821643517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46000.430821643517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46000.430821643517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46000.430821643517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46000.430821643517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46000.430821643517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46000.430821643517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46000.430821643517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46000.430821643517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46000.430821643517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46000.430821643517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46000.430821643517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46000.430821643517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46000.430821643517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46000.430821643517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46000.430821643517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46000.430821643517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46000.430821643517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46000.430821643517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46000.430821643517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46000.430821643517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46000.430821643517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46000.430821643517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46000.430821643517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46000.430821643517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46000.430821643517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46000.430821643517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46000.430821643517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46000.430821643517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46000.430821643517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46000.430821643517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46000.430821643517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46000.430821643517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46000.430821643517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46000.430821643517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46000.430821643517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46000.430821643517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46000.430821643517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46000.430821643517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46000.430821643517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46000.430821643517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46000.430821643517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46000.430821643517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46000.430821643517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46000.430821643517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46000.430821643517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46000.430821643517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46000.430821643517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46000.430821643517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46000.430821643517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46000.430821643517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46000.430821643517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46000.430821643517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46000.430821643517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46000.430821643517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46000.430821643517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46000.430821643517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46000.430821643517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46000.430821643517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46000.430821643517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46000.430821643517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46000.430821643517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46000.430821643517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46000.430821643517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46000.430821643517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46000.430821643517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46000.430821643517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46000.430821643517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46000.430821643517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46000.430821643517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46000.430821643517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46000.430821643517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46000.430821643517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46000.430821643517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46000.430821643517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46000.430821643517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46000.430821643517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46000.430821643517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46000.430821643517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46000.430821643517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46000.430821643517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46000.430821643517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46000.430821643517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46000.430821643517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46000.430821643517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46000.430821643517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46000.430821643517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46000.430821643517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46000.430821643517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46000.430821643517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46000.430821643517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46000.430821643517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46000.430821643517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46000.430821643517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46000.430821643517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46000.430821643517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46000.430821643517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46000.430821643517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46000.430821643517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46000.430821643517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46000.430821643517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46000.430821643517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46000.430821643517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46000.430821643517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46000.430821643517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46000.430821643517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46000.430821643517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46000.430821643517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46000.430821643517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46000.430821643517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46000.430821643517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46000.430821643517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46000.430821643517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46000.430821643517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46000.430821643517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46000.430821643517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46000.430821643517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46000.430821643517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46000.430821643517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46000.430821643517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46000.430821643517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46000.430821643517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46000.430821643517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46000.430821643517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46000.430821643517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46000.430821643517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46000.430821643517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46000.430821643517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46000.430821643517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46000.430821643517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46000.430821643517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46000.430821643517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46000.430821643517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46000.430821643517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46000.430821643517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46000.430821643517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46000.430821643517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46000.430821643517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46000.430821643517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46000.430821643517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46000.430821643517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46000.430821643517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46000.430821643517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46000.430821643517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46000.430821643517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46000.430821643517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46000.430821643517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46000.430821643517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46000.430821643517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46000.430821643517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46000.430821643517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46000.430821643517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46000.430821643517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46000.430821643517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46000.430821643517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46000.430821643517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46000.430821643517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46000.430821643517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46000.430821643517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46000.430821643517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46000.430821643517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46000.430821643517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46000.430821643517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46000.430821643517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46000.430821643517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46000.430821643517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46000.430821643517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46000.430821643517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46000.430821643517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46000.430821643517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46000.430821643517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46000.430821643517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46000.430821643517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46000.430821643517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46000.430821643517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46000.430821643517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46000.430821643517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46000.430821643517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46000.430821643517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46000.430821643517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46000.430821643517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46000.430821643517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46000.430821643517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46000.430821643517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46000.430821643517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46000.430821643517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46000.430821643517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46000.430821643517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46000.430821643517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46000.430821643517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46000.430821643517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46000.430821643517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46000.430821643517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46000.430821643517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46000.430821643517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46000.430821643517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46000.430821643517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46000.430821643517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46000.430821643517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46000.430821643517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46000.430821643517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46000.430821643517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46000.430821643517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46000.430821643517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46000.430821643517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46000.430821643517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46000.430821643517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46000.430821643517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46000.430821643517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46000.430821643517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46000.430821643517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46000.430821643517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46000.430821643517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46000.430821643517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46000.430821643517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46000.430821643517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46000.430821643517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46000.430821643517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46000.430821643517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46000.430821643517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46000.430821643517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46000.430821643517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46000.430821643517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46000.430821643517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46000.430821643517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46000.430821643517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46000.430821643517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46000.430821643517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46000.430821643517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46000.430821643517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46000.430821643517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46000.430821643517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46000.430821643517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46000.430821643517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46000.430821643517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46000.430821643517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46000.430821643517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46000.430821643517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46000.430821643517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46000.430821643517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46000.430821643517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46000.430821643517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46000.430821643517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46000.430821643517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46000.430821643517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46000.430821643517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46000.430821643517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46000.430821643517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46000.430821643517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46000.430821643517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46000.430821643517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46000.430821643517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46000.430821643517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46000.430821643517</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46000.430821643517</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2025-12-09T07:22:26Z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