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969" documentId="120_S{2AC9BD13-BADA-5192-A53E-5A8FF88502F6}" xr6:coauthVersionLast="47" xr6:coauthVersionMax="47" xr10:uidLastSave="{41BCB529-E076-41E4-B706-FC38D7D03B1E}"/>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J3" i="1"/>
  <c r="J4" i="1"/>
  <c r="J5" i="1"/>
  <c r="J6" i="1"/>
  <c r="I3" i="1"/>
  <c r="I4" i="1"/>
  <c r="I5" i="1"/>
  <c r="I6" i="1"/>
  <c r="G3" i="1"/>
  <c r="G4" i="1"/>
  <c r="G5" i="1"/>
  <c r="G6" i="1"/>
  <c r="B3" i="1"/>
  <c r="B4" i="1"/>
  <c r="B5" i="1"/>
  <c r="B6" i="1"/>
  <c r="B5" i="5"/>
  <c r="G5" i="5"/>
  <c r="I5" i="5"/>
  <c r="J5" i="5"/>
  <c r="L5"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G2" i="5"/>
  <c r="I3" i="5"/>
  <c r="B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<sst xmlns="http://schemas.openxmlformats.org/spreadsheetml/2006/main" count="180274" uniqueCount="39122">
  <si>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</si>
  <si>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</si>
  <si>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</si>
  <si>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</si>
  <si>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</si>
  <si>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</si>
  <si>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</si>
  <si>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</si>
  <si>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</si>
  <si>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</si>
  <si>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</si>
  <si>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</si>
  <si>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</si>
  <si>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</si>
  <si>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</si>
  <si>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</si>
  <si>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</si>
  <si>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</si>
  <si>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</si>
  <si>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</si>
  <si>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</si>
  <si>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</si>
  <si>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</si>
  <si>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</si>
  <si>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</si>
  <si>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</si>
  <si>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</si>
  <si>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</si>
  <si>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</si>
  <si>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</si>
  <si>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</si>
  <si>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</si>
  <si>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</si>
  <si>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</si>
  <si>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</si>
  <si>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</si>
  <si>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</si>
  <si>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</si>
  <si>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</si>
  <si>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</si>
  <si>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</si>
  <si>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</si>
  <si>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</si>
  <si>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</si>
  <si>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</si>
  <si>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</si>
  <si>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</si>
  <si>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</si>
  <si>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</si>
  <si>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</si>
  <si>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</si>
  <si>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</si>
  <si>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</si>
  <si>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</si>
  <si>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</si>
  <si>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</si>
  <si>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</si>
  <si>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</si>
  <si>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</si>
  <si>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</si>
  <si>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</si>
  <si>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</si>
  <si>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</si>
  <si>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</si>
  <si>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</si>
  <si>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</si>
  <si>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</si>
  <si>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</si>
  <si>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</si>
  <si>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</si>
  <si>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</si>
  <si>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</si>
  <si>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</si>
  <si>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</si>
  <si>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</si>
  <si>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</si>
  <si>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</si>
  <si>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</si>
  <si>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</si>
  <si>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</si>
  <si>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</si>
  <si>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</si>
  <si>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</si>
  <si>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</si>
  <si>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</si>
  <si>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</si>
  <si>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</si>
  <si>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</si>
  <si>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</si>
  <si>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</si>
  <si>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</si>
  <si>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</si>
  <si>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</si>
  <si>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</si>
  <si>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</si>
  <si>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</si>
  <si>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</si>
  <si>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</si>
  <si>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</si>
  <si>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</si>
  <si>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</si>
  <si>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</si>
  <si>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</si>
  <si>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</si>
  <si>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</si>
  <si>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</si>
  <si>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</si>
  <si>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</si>
  <si>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</si>
  <si>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</si>
  <si>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</si>
  <si>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</si>
  <si>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</si>
  <si>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</si>
  <si>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</si>
  <si>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</si>
  <si>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</si>
  <si>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</si>
  <si>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</si>
  <si>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</si>
  <si>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</si>
  <si>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</si>
  <si>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</si>
  <si>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</si>
  <si>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</si>
  <si>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</si>
  <si>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</si>
  <si>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</si>
  <si>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</si>
  <si>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</si>
  <si>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</si>
  <si>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</si>
  <si>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</si>
  <si>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</si>
  <si>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</si>
  <si>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</si>
  <si>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</si>
  <si>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</si>
  <si>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</si>
  <si>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</si>
  <si>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</si>
  <si>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</si>
  <si>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</si>
  <si>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</si>
  <si>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</si>
  <si>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</si>
  <si>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</si>
  <si>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</si>
  <si>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</si>
  <si>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</si>
  <si>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</si>
  <si>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</si>
  <si>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</si>
  <si>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</si>
  <si>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</si>
  <si>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</si>
  <si>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</si>
  <si>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</si>
  <si>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</si>
  <si>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</si>
  <si>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</si>
  <si>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</si>
  <si>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</si>
  <si>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</si>
  <si>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</si>
  <si>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</si>
  <si>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</si>
  <si>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</si>
  <si>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</si>
  <si>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</si>
  <si>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</si>
  <si>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</si>
  <si>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</si>
  <si>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</si>
  <si>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</si>
  <si>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</si>
  <si>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</si>
  <si>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</si>
  <si>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</si>
  <si>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</si>
  <si>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</si>
  <si>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</si>
  <si>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</si>
  <si>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</si>
  <si>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</si>
  <si>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</si>
  <si>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</si>
  <si>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</si>
  <si>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</si>
  <si>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</si>
  <si>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</si>
  <si>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</si>
  <si>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</si>
  <si>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</si>
  <si>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</si>
  <si>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</si>
  <si>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</si>
  <si>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</si>
  <si>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</si>
  <si>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</si>
  <si>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</si>
  <si>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</si>
  <si>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</si>
  <si>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</si>
  <si>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</si>
  <si>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</si>
  <si>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</si>
  <si>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</si>
  <si>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</si>
  <si>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</si>
  <si>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</si>
  <si>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</si>
  <si>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</si>
  <si>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</si>
  <si>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</si>
  <si>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</si>
  <si>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</si>
  <si>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</si>
  <si>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</si>
  <si>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</si>
  <si>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</si>
  <si>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</si>
  <si>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</si>
  <si>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</si>
  <si>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</si>
  <si>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</si>
  <si>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</si>
  <si>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</si>
  <si>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</si>
  <si>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</si>
  <si>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</si>
  <si>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</si>
  <si>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</si>
  <si>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</si>
  <si>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</si>
  <si>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</si>
  <si>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</si>
  <si>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</si>
  <si>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</si>
  <si>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</si>
  <si>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</si>
  <si>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</si>
  <si>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</si>
  <si>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</si>
  <si>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</si>
  <si>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</si>
  <si>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</si>
  <si>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</si>
  <si>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</si>
  <si>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</si>
  <si>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</si>
  <si>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</si>
  <si>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</si>
  <si>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</si>
  <si>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</si>
  <si>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</si>
  <si>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</si>
  <si>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</si>
  <si>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</si>
  <si>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</si>
  <si>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</si>
  <si>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</si>
  <si>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</si>
  <si>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</si>
  <si>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</si>
  <si>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</si>
  <si>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</si>
  <si>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</si>
  <si>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</si>
  <si>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</si>
  <si>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</si>
  <si>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</si>
  <si>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</si>
  <si>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</si>
  <si>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</si>
  <si>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</si>
  <si>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</si>
  <si>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</si>
  <si>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</si>
  <si>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</si>
  <si>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</si>
  <si>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</si>
  <si>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</si>
  <si>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</si>
  <si>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</si>
  <si>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</si>
  <si>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</si>
  <si>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</si>
  <si>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</si>
  <si>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</si>
  <si>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</si>
  <si>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</si>
  <si>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</si>
  <si>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</si>
  <si>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</si>
  <si>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</si>
  <si>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</si>
  <si>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</si>
  <si>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</si>
  <si>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</si>
  <si>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</si>
  <si>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</si>
  <si>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</si>
  <si>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</si>
  <si>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</si>
  <si>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</si>
  <si>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</si>
  <si>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</si>
  <si>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</si>
  <si>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</si>
  <si>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</si>
  <si>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</si>
  <si>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</si>
  <si>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</si>
  <si>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</si>
  <si>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</si>
  <si>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</si>
  <si>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</si>
  <si>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</si>
  <si>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</si>
  <si>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</si>
  <si>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</si>
  <si>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</si>
  <si>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</si>
  <si>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</si>
  <si>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</si>
  <si>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</si>
  <si>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</si>
  <si>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</si>
  <si>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</si>
  <si>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</si>
  <si>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</si>
  <si>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</si>
  <si>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</si>
  <si>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</si>
  <si>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</si>
  <si>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</si>
  <si>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</si>
  <si>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</si>
  <si>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</si>
  <si>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</si>
  <si>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</si>
  <si>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</si>
  <si>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</si>
  <si>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</si>
  <si>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</si>
  <si>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</si>
  <si>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</si>
  <si>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</si>
  <si>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</si>
  <si>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</si>
  <si>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</si>
  <si>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</si>
  <si>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</si>
  <si>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</si>
  <si>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</si>
  <si>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</si>
  <si>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</si>
  <si>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</si>
  <si>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</si>
  <si>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</si>
  <si>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</si>
  <si>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</si>
  <si>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</si>
  <si>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</si>
  <si>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</si>
  <si>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</si>
  <si>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</si>
  <si>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</si>
  <si>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</si>
  <si>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</si>
  <si>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</si>
  <si>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</si>
  <si>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</si>
  <si>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</si>
  <si>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</si>
  <si>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</si>
  <si>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</si>
  <si>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</si>
  <si>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</si>
  <si>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</si>
  <si>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</si>
  <si>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</si>
  <si>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</si>
  <si>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</si>
  <si>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</si>
  <si>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</si>
  <si>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</si>
  <si>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</si>
  <si>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</si>
  <si>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</si>
  <si>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</si>
  <si>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</si>
  <si>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</si>
  <si>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</si>
  <si>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</si>
  <si>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</si>
  <si>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</si>
  <si>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</si>
  <si>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</si>
  <si>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</si>
  <si>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</si>
  <si>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</si>
  <si>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</si>
  <si>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</si>
  <si>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</si>
  <si>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</si>
  <si>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</si>
  <si>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</si>
  <si>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</si>
  <si>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</si>
  <si>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</si>
  <si>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</si>
  <si>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</si>
  <si>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</si>
  <si>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</si>
  <si>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</si>
  <si>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</si>
  <si>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</si>
  <si>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</si>
  <si>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</si>
  <si>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</si>
  <si>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</si>
  <si>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</si>
  <si>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</si>
  <si>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</si>
  <si>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</si>
  <si>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</si>
  <si>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</si>
  <si>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</si>
  <si>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</si>
  <si>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</si>
  <si>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</si>
  <si>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</si>
  <si>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</si>
  <si>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</si>
  <si>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</si>
  <si>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</si>
  <si>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</si>
  <si>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</si>
  <si>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</si>
  <si>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</si>
  <si>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</si>
  <si>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</si>
  <si>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</si>
  <si>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</si>
  <si>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</si>
  <si>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</si>
  <si>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</si>
  <si>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</si>
  <si>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</si>
  <si>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</si>
  <si>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</si>
  <si>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</si>
  <si>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</si>
  <si>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</si>
  <si>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</si>
  <si>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</si>
  <si>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</si>
  <si>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</si>
  <si>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</si>
  <si>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</si>
  <si>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</si>
  <si>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</si>
  <si>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</si>
  <si>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</si>
  <si>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</si>
  <si>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</si>
  <si>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</si>
  <si>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</si>
  <si>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</si>
  <si>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</si>
  <si>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</si>
  <si>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</si>
  <si>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</si>
  <si>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</si>
  <si>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</si>
  <si>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</si>
  <si>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</si>
  <si>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</si>
  <si>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</si>
  <si>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</si>
  <si>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</si>
  <si>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</si>
  <si>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</si>
  <si>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</si>
  <si>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</si>
  <si>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</si>
  <si>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</si>
  <si>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</si>
  <si>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</si>
  <si>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</si>
  <si>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</si>
  <si>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</si>
  <si>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</si>
  <si>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</si>
  <si>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</si>
  <si>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</si>
  <si>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</si>
  <si>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</si>
  <si>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</si>
  <si>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</si>
  <si>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</si>
  <si>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</si>
  <si>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</si>
  <si>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</si>
  <si>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</si>
  <si>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</si>
  <si>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</si>
  <si>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</si>
  <si>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</si>
  <si>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</si>
  <si>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</si>
  <si>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</si>
  <si>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</si>
  <si>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</si>
  <si>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</si>
  <si>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</si>
  <si>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</si>
  <si>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</si>
  <si>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</si>
  <si>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</si>
  <si>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</si>
  <si>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</si>
  <si>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</si>
  <si>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</si>
  <si>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</si>
  <si>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</si>
  <si>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</si>
  <si>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</si>
  <si>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</si>
  <si>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</si>
  <si>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</si>
  <si>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</si>
  <si>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</si>
  <si>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</si>
  <si>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</si>
  <si>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</si>
  <si>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</si>
  <si>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</si>
  <si>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</si>
  <si>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</si>
  <si>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</si>
  <si>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</si>
  <si>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</si>
  <si>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</si>
  <si>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</si>
  <si>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</si>
  <si>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</si>
  <si>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</si>
  <si>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</si>
  <si>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</si>
  <si>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</si>
  <si>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</si>
  <si>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</si>
  <si>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</si>
  <si>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</si>
  <si>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</si>
  <si>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</si>
  <si>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</si>
  <si>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</si>
  <si>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</si>
  <si>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</si>
  <si>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</si>
  <si>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</si>
  <si>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</si>
  <si>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</si>
  <si>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</si>
  <si>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</si>
  <si>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</si>
  <si>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</si>
  <si>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</si>
  <si>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</si>
  <si>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</si>
  <si>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</si>
  <si>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</si>
  <si>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</si>
  <si>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</si>
  <si>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</si>
  <si>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</si>
  <si>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</si>
  <si>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</si>
  <si>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</si>
  <si>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</si>
  <si>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</si>
  <si>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</si>
  <si>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</si>
  <si>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</si>
  <si>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</si>
  <si>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</si>
  <si>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</si>
  <si>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</si>
  <si>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</si>
  <si>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</si>
  <si>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</si>
  <si>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</si>
  <si>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</si>
  <si>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</si>
  <si>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</si>
  <si>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</si>
  <si>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</si>
  <si>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</si>
  <si>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</si>
  <si>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</si>
  <si>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</si>
  <si>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</si>
  <si>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</si>
  <si>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</si>
  <si>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</si>
  <si>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</si>
  <si>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</si>
  <si>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</si>
  <si>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</si>
  <si>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</si>
  <si>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</si>
  <si>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</si>
  <si>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</si>
  <si>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</si>
  <si>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</si>
  <si>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</si>
  <si>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</si>
  <si>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</si>
  <si>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</si>
  <si>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</si>
  <si>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</si>
  <si>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</si>
  <si>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</si>
  <si>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</si>
  <si>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</si>
  <si>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</si>
  <si>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</si>
  <si>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</si>
  <si>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</si>
  <si>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</si>
  <si>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</si>
  <si>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</si>
  <si>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</si>
  <si>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</si>
  <si>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</si>
  <si>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</si>
  <si>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</si>
  <si>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</si>
  <si>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</si>
  <si>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</si>
  <si>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</si>
  <si>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</si>
  <si>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</si>
  <si>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</si>
  <si>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</si>
  <si>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</si>
  <si>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</si>
  <si>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</si>
  <si>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</si>
  <si>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</si>
  <si>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</si>
  <si>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</si>
  <si>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</si>
  <si>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</si>
  <si>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</si>
  <si>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</si>
  <si>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</si>
  <si>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</si>
  <si>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</si>
  <si>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</si>
  <si>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</si>
  <si>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</si>
  <si>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</si>
  <si>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</si>
  <si>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</si>
  <si>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</si>
  <si>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</si>
  <si>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</si>
  <si>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</si>
  <si>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</si>
  <si>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</si>
  <si>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</si>
  <si>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</si>
  <si>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</si>
  <si>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</si>
  <si>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</si>
  <si>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</si>
  <si>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</si>
  <si>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</si>
  <si>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</si>
  <si>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</si>
  <si>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</si>
  <si>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</si>
  <si>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</si>
  <si>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</si>
  <si>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</si>
  <si>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</si>
  <si>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</si>
  <si>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</si>
  <si>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</si>
  <si>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</si>
  <si>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</si>
  <si>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</si>
  <si>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</si>
  <si>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</si>
  <si>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</si>
  <si>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</si>
  <si>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</si>
  <si>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</si>
  <si>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</si>
  <si>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</si>
  <si>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</si>
  <si>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</si>
  <si>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</si>
  <si>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</si>
  <si>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</si>
  <si>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</si>
  <si>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</si>
  <si>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</si>
  <si>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</si>
  <si>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</si>
  <si>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</si>
  <si>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</si>
  <si>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</si>
  <si>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</si>
  <si>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</si>
  <si>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</si>
  <si>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</si>
  <si>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</si>
  <si>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</si>
  <si>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</si>
  <si>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</si>
  <si>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</si>
  <si>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</si>
  <si>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</si>
  <si>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</si>
  <si>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</si>
  <si>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</si>
  <si>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</si>
  <si>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</si>
  <si>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</si>
  <si>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</si>
  <si>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</si>
  <si>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</si>
  <si>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</si>
  <si>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</si>
  <si>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</si>
  <si>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</si>
  <si>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</si>
  <si>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</si>
  <si>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</si>
  <si>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</si>
  <si>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</si>
  <si>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</si>
  <si>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</si>
  <si>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</si>
  <si>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</si>
  <si>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</si>
  <si>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</si>
  <si>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</si>
  <si>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</si>
  <si>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</si>
  <si>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</si>
  <si>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</si>
  <si>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</si>
  <si>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</si>
  <si>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</si>
  <si>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</si>
  <si>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</si>
  <si>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</si>
  <si>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</si>
  <si>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</si>
  <si>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</si>
  <si>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</si>
  <si>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</si>
  <si>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</si>
  <si>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</si>
  <si>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</si>
  <si>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</si>
  <si>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</si>
  <si>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</si>
  <si>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</si>
  <si>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</si>
  <si>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</si>
  <si>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</si>
  <si>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</si>
  <si>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</si>
  <si>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</si>
  <si>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</si>
  <si>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</si>
  <si>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</si>
  <si>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</si>
  <si>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</si>
  <si>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</si>
  <si>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</si>
  <si>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</si>
  <si>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</si>
  <si>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</si>
  <si>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</si>
  <si>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</si>
  <si>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</si>
  <si>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</si>
  <si>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</si>
  <si>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</si>
  <si>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</si>
  <si>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</si>
  <si>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</si>
  <si>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</si>
  <si>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</si>
  <si>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</si>
  <si>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</si>
  <si>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</si>
  <si>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</si>
  <si>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</si>
  <si>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</si>
  <si>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</si>
  <si>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</si>
  <si>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</si>
  <si>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</si>
  <si>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</si>
  <si>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</si>
  <si>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</si>
  <si>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</si>
  <si>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</si>
  <si>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</si>
  <si>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</si>
  <si>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</si>
  <si>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</si>
  <si>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</si>
  <si>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</si>
  <si>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</si>
  <si>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</si>
  <si>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</si>
  <si>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</si>
  <si>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</si>
  <si>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</si>
  <si>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</si>
  <si>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</si>
  <si>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</si>
  <si>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</si>
  <si>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</si>
  <si>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</si>
  <si>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</si>
  <si>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</si>
  <si>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</si>
  <si>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</si>
  <si>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</si>
  <si>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</si>
  <si>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</si>
  <si>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</si>
  <si>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</si>
  <si>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</si>
  <si>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</si>
  <si>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</si>
  <si>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</si>
  <si>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</si>
  <si>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</si>
  <si>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</si>
  <si>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</si>
  <si>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</si>
  <si>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</si>
  <si>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</si>
  <si>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</si>
  <si>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</si>
  <si>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</si>
  <si>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</si>
  <si>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</si>
  <si>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</si>
  <si>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</si>
  <si>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</si>
  <si>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</si>
  <si>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</si>
  <si>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</si>
  <si>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</si>
  <si>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</si>
  <si>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</si>
  <si>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</si>
  <si>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</si>
  <si>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</si>
  <si>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</si>
  <si>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</si>
  <si>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</si>
  <si>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</si>
  <si>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</si>
  <si>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</si>
  <si>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</si>
  <si>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</si>
  <si>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</si>
  <si>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</si>
  <si>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</si>
  <si>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</si>
  <si>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</si>
  <si>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</si>
  <si>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</si>
  <si>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</si>
  <si>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</si>
  <si>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</si>
  <si>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</si>
  <si>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</si>
  <si>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</si>
  <si>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</si>
  <si>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</si>
  <si>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</si>
  <si>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</si>
  <si>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</si>
  <si>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</si>
  <si>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</si>
  <si>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</si>
  <si>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</si>
  <si>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</si>
  <si>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</si>
  <si>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</si>
  <si>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</si>
  <si>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</si>
  <si>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</si>
  <si>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</si>
  <si>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</si>
  <si>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</si>
  <si>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</si>
  <si>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</si>
  <si>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</si>
  <si>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</si>
  <si>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</si>
  <si>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</si>
  <si>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</si>
  <si>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</si>
  <si>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</si>
  <si>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</si>
  <si>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</si>
  <si>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</si>
  <si>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</si>
  <si>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</si>
  <si>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</si>
  <si>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</si>
  <si>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</si>
  <si>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</si>
  <si>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</si>
  <si>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</si>
  <si>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</si>
  <si>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</si>
  <si>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</si>
  <si>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</si>
  <si>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</si>
  <si>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</si>
  <si>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</si>
  <si>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</si>
  <si>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</si>
  <si>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</si>
  <si>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</si>
  <si>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</si>
  <si>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</si>
  <si>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</si>
  <si>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</si>
  <si>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</si>
  <si>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</si>
  <si>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</si>
  <si>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</si>
  <si>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</si>
  <si>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</si>
  <si>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</si>
  <si>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</si>
  <si>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</si>
  <si>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</si>
  <si>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</si>
  <si>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</si>
  <si>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</si>
  <si>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</si>
  <si>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</si>
  <si>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</si>
  <si>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</si>
  <si>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</si>
  <si>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</si>
  <si>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</si>
  <si>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</si>
  <si>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</si>
  <si>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</si>
  <si>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</si>
  <si>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</si>
  <si>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</si>
  <si>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</si>
  <si>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</si>
  <si>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</si>
  <si>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</si>
  <si>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</si>
  <si>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</si>
  <si>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</si>
  <si>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</si>
  <si>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</si>
  <si>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</si>
  <si>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</si>
  <si>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</si>
  <si>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</si>
  <si>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</si>
  <si>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</si>
  <si>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</si>
  <si>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</si>
  <si>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</si>
  <si>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</si>
  <si>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</si>
  <si>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</si>
  <si>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</si>
  <si>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</si>
  <si>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</si>
  <si>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</si>
  <si>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</si>
  <si>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</si>
  <si>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</si>
  <si>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</si>
  <si>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</si>
  <si>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</si>
  <si>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</si>
  <si>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</si>
  <si>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</si>
  <si>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</si>
  <si>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</si>
  <si>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</si>
  <si>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</si>
  <si>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</si>
  <si>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</si>
  <si>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</si>
  <si>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</si>
  <si>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</si>
  <si>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</si>
  <si>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</si>
  <si>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</si>
  <si>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</si>
  <si>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</si>
  <si>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</si>
  <si>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</si>
  <si>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</si>
  <si>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</si>
  <si>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</si>
  <si>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</si>
  <si>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</si>
  <si>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</si>
  <si>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</si>
  <si>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</si>
  <si>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</si>
  <si>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</si>
  <si>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</si>
  <si>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</si>
  <si>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</si>
  <si>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</si>
  <si>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</si>
  <si>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</si>
  <si>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</si>
  <si>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</si>
  <si>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</si>
  <si>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</si>
  <si>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</si>
  <si>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</si>
  <si>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</si>
  <si>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</si>
  <si>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</si>
  <si>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</si>
  <si>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</si>
  <si>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</si>
  <si>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</si>
  <si>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</si>
  <si>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</si>
  <si>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</si>
  <si>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</si>
  <si>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</si>
  <si>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</si>
  <si>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</si>
  <si>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</si>
  <si>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</si>
  <si>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</si>
  <si>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</si>
  <si>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</si>
  <si>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</si>
  <si>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</si>
  <si>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</si>
  <si>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</si>
  <si>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</si>
  <si>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</si>
  <si>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</si>
  <si>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</si>
  <si>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</si>
  <si>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</si>
  <si>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</si>
  <si>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</si>
  <si>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</si>
  <si>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</si>
  <si>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</si>
  <si>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</si>
  <si>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</si>
  <si>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</si>
  <si>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</si>
  <si>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</si>
  <si>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</si>
  <si>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</si>
  <si>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</si>
  <si>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</si>
  <si>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</si>
  <si>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</si>
  <si>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</si>
  <si>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</si>
  <si>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</si>
  <si>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</si>
  <si>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</si>
  <si>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</si>
  <si>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</si>
  <si>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</si>
  <si>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</si>
  <si>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</si>
  <si>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</si>
  <si>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</si>
  <si>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</si>
  <si>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</si>
  <si>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</si>
  <si>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</si>
  <si>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</si>
  <si>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</si>
  <si>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</si>
  <si>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</si>
  <si>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</si>
  <si>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</si>
  <si>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</si>
  <si>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</si>
  <si>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</si>
  <si>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</si>
  <si>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</si>
  <si>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</si>
  <si>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</si>
  <si>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</si>
  <si>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</si>
  <si>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</si>
  <si>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</si>
  <si>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</si>
  <si>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</si>
  <si>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</si>
  <si>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</si>
  <si>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</si>
  <si>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</si>
  <si>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</si>
  <si>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</si>
  <si>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</si>
  <si>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</si>
  <si>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</si>
  <si>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</si>
  <si>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</si>
  <si>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</si>
  <si>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</si>
  <si>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</si>
  <si>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</si>
  <si>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</si>
  <si>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</si>
  <si>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</si>
  <si>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</si>
  <si>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</si>
  <si>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</si>
  <si>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</si>
  <si>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</si>
  <si>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</si>
  <si>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</si>
  <si>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</si>
  <si>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</si>
  <si>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</si>
  <si>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</si>
  <si>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</si>
  <si>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</si>
  <si>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</si>
  <si>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</si>
  <si>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</si>
  <si>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</si>
  <si>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</si>
  <si>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</si>
  <si>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</si>
  <si>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</si>
  <si>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</si>
  <si>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</si>
  <si>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</si>
  <si>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</si>
  <si>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</si>
  <si>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</si>
  <si>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</si>
  <si>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</si>
  <si>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</si>
  <si>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</si>
  <si>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</si>
  <si>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</si>
  <si>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</si>
  <si>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</si>
  <si>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</si>
  <si>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</si>
  <si>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</si>
  <si>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</si>
  <si>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</si>
  <si>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</si>
  <si>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</si>
  <si>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</si>
  <si>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</si>
  <si>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</si>
  <si>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</si>
  <si>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</si>
  <si>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</si>
  <si>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</si>
  <si>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</si>
  <si>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</si>
  <si>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</si>
  <si>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</si>
  <si>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</si>
  <si>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</si>
  <si>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</si>
  <si>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</si>
  <si>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</si>
  <si>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</si>
  <si>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</si>
  <si>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</si>
  <si>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</si>
  <si>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</si>
  <si>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</si>
  <si>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</si>
  <si>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</si>
  <si>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</si>
  <si>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</si>
  <si>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</si>
  <si>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</si>
  <si>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</si>
  <si>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</si>
  <si>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</si>
  <si>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</si>
  <si>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</si>
  <si>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</si>
  <si>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</si>
  <si>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</si>
  <si>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</si>
  <si>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</si>
  <si>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</si>
  <si>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</si>
  <si>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</si>
  <si>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</si>
  <si>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</si>
  <si>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</si>
  <si>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</si>
  <si>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</si>
  <si>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</si>
  <si>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</si>
  <si>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</si>
  <si>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</si>
  <si>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</si>
  <si>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</si>
  <si>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</si>
  <si>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</si>
  <si>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</si>
  <si>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</si>
  <si>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</si>
  <si>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</si>
  <si>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</si>
  <si>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</si>
  <si>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</si>
  <si>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</si>
  <si>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</si>
  <si>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</si>
  <si>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</si>
  <si>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</si>
  <si>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</si>
  <si>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</si>
  <si>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</si>
  <si>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</si>
  <si>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</si>
  <si>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</si>
  <si>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</si>
  <si>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</si>
  <si>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</si>
  <si>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</si>
  <si>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</si>
  <si>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</si>
  <si>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</si>
  <si>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</si>
  <si>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</si>
  <si>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</si>
  <si>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</si>
  <si>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</si>
  <si>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</si>
  <si>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</si>
  <si>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</si>
  <si>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</si>
  <si>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</si>
  <si>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</si>
  <si>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</si>
  <si>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</si>
  <si>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</si>
  <si>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</si>
  <si>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</si>
  <si>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</si>
  <si>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</si>
  <si>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</si>
  <si>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</si>
  <si>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</si>
  <si>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</si>
  <si>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</si>
  <si>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</si>
  <si>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</si>
  <si>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</si>
  <si>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</si>
  <si>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</si>
  <si>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</si>
  <si>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</si>
  <si>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</si>
  <si>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</si>
  <si>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</si>
  <si>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</si>
  <si>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</si>
  <si>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</si>
  <si>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</si>
  <si>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</si>
  <si>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</si>
  <si>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</si>
  <si>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</si>
  <si>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</si>
  <si>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</si>
  <si>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</si>
  <si>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</si>
  <si>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</si>
  <si>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</si>
  <si>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</si>
  <si>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</si>
  <si>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</si>
  <si>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</si>
  <si>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</si>
  <si>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</si>
  <si>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</si>
  <si>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</si>
  <si>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</si>
  <si>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</si>
  <si>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</si>
  <si>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</si>
  <si>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</si>
  <si>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</si>
  <si>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</si>
  <si>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</si>
  <si>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</si>
  <si>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</si>
  <si>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</si>
  <si>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</si>
  <si>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</si>
  <si>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</si>
  <si>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</si>
  <si>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</si>
  <si>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</si>
  <si>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</si>
  <si>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</si>
  <si>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</si>
  <si>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</si>
  <si>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</si>
  <si>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</si>
  <si>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</si>
  <si>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</si>
  <si>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</si>
  <si>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</si>
  <si>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</si>
  <si>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</si>
  <si>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</si>
  <si>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</si>
  <si>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</si>
  <si>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</si>
  <si>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</si>
  <si>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</si>
  <si>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</si>
  <si>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</si>
  <si>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</si>
  <si>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</si>
  <si>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</si>
  <si>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</si>
  <si>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</si>
  <si>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</si>
  <si>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</si>
  <si>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</si>
  <si>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</si>
  <si>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</si>
  <si>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</si>
  <si>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</si>
  <si>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</si>
  <si>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</si>
  <si>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</si>
  <si>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</si>
  <si>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</si>
  <si>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</si>
  <si>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</si>
  <si>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</si>
  <si>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</si>
  <si>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</si>
  <si>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</si>
  <si>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</si>
  <si>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</si>
  <si>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</si>
  <si>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</si>
  <si>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</si>
  <si>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</si>
  <si>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</si>
  <si>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</si>
  <si>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</si>
  <si>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</si>
  <si>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</si>
  <si>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</si>
  <si>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</si>
  <si>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</si>
  <si>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</si>
  <si>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</si>
  <si>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</si>
  <si>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</si>
  <si>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</si>
  <si>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</si>
  <si>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</si>
  <si>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</si>
  <si>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</si>
  <si>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</si>
  <si>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</si>
  <si>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</si>
  <si>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</si>
  <si>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</si>
  <si>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</si>
  <si>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</si>
  <si>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</si>
  <si>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</si>
  <si>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</si>
  <si>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</si>
  <si>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</si>
  <si>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</si>
  <si>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</si>
  <si>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</si>
  <si>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</si>
  <si>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</si>
  <si>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</si>
  <si>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</si>
  <si>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</si>
  <si>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</si>
  <si>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</si>
  <si>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</si>
  <si>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</si>
  <si>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</si>
  <si>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</si>
  <si>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</si>
  <si>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</si>
  <si>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</si>
  <si>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</si>
  <si>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</si>
  <si>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</si>
  <si>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</si>
  <si>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</si>
  <si>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</si>
  <si>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</si>
  <si>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</si>
  <si>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</si>
  <si>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</si>
  <si>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</si>
  <si>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</si>
  <si>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</si>
  <si>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</si>
  <si>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</si>
  <si>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</si>
  <si>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</si>
  <si>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</si>
  <si>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</si>
  <si>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</si>
  <si>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</si>
  <si>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</si>
  <si>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</si>
  <si>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</si>
  <si>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</si>
  <si>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</si>
  <si>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</si>
  <si>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</si>
  <si>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</si>
  <si>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</si>
  <si>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</si>
  <si>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</si>
  <si>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</si>
  <si>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</si>
  <si>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</si>
  <si>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</si>
  <si>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</si>
  <si>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</si>
  <si>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</si>
  <si>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</si>
  <si>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</si>
  <si>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</si>
  <si>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</si>
  <si>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</si>
  <si>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</si>
  <si>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</si>
  <si>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</si>
  <si>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</si>
  <si>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</si>
  <si>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</si>
  <si>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</si>
  <si>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</si>
  <si>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</si>
  <si>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</si>
  <si>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</si>
  <si>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</si>
  <si>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</si>
  <si>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</si>
  <si>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</si>
  <si>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</si>
  <si>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</si>
  <si>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</si>
  <si>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</si>
  <si>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</si>
  <si>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</si>
  <si>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</si>
  <si>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</si>
  <si>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</si>
  <si>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</si>
  <si>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</si>
  <si>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</si>
  <si>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</si>
  <si>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</si>
  <si>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</si>
  <si>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</si>
  <si>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</si>
  <si>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</si>
  <si>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</si>
  <si>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</si>
  <si>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</si>
  <si>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</si>
  <si>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</si>
  <si>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</si>
  <si>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</si>
  <si>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</si>
  <si>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</si>
  <si>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</si>
  <si>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</si>
  <si>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</si>
  <si>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</si>
  <si>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</si>
  <si>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</si>
  <si>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</si>
  <si>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</si>
  <si>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</si>
  <si>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</si>
  <si>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</si>
  <si>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</si>
  <si>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</si>
  <si>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</si>
  <si>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</si>
  <si>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</si>
  <si>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</si>
  <si>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</si>
  <si>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</si>
  <si>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</si>
  <si>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</si>
  <si>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</si>
  <si>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</si>
  <si>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</si>
  <si>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</si>
  <si>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</si>
  <si>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</si>
  <si>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</si>
  <si>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</si>
  <si>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</si>
  <si>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</si>
  <si>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</si>
  <si>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</si>
  <si>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</si>
  <si>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</si>
  <si>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</si>
  <si>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</si>
  <si>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</si>
  <si>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</si>
  <si>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</si>
  <si>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</si>
  <si>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</si>
  <si>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</si>
  <si>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</si>
  <si>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</si>
  <si>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</si>
  <si>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</si>
  <si>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</si>
  <si>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</si>
  <si>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</si>
  <si>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</si>
  <si>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</si>
  <si>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</si>
  <si>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</si>
  <si>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</si>
  <si>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</si>
  <si>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</si>
  <si>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</si>
  <si>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</si>
  <si>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</si>
  <si>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</si>
  <si>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</si>
  <si>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</si>
  <si>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</si>
  <si>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</si>
  <si>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</si>
  <si>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</si>
  <si>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</si>
  <si>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</si>
  <si>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</si>
  <si>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</si>
  <si>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</si>
  <si>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</si>
  <si>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</si>
  <si>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</si>
  <si>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</si>
  <si>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</si>
  <si>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</si>
  <si>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</si>
  <si>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</si>
  <si>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</si>
  <si>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</si>
  <si>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</si>
  <si>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</si>
  <si>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</si>
  <si>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</si>
  <si>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</si>
  <si>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</si>
  <si>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</si>
  <si>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</si>
  <si>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</si>
  <si>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</si>
  <si>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</si>
  <si>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</si>
  <si>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</si>
  <si>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</si>
  <si>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</si>
  <si>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</si>
  <si>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</si>
  <si>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</si>
  <si>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</si>
  <si>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</si>
  <si>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</si>
  <si>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</si>
  <si>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</si>
  <si>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</si>
  <si>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</si>
  <si>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</si>
  <si>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</si>
  <si>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</si>
  <si>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</si>
  <si>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</si>
  <si>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</si>
  <si>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</si>
  <si>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</si>
  <si>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</si>
  <si>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</si>
  <si>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</si>
  <si>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</si>
  <si>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</si>
  <si>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</si>
  <si>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</si>
  <si>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</si>
  <si>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</si>
  <si>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</si>
  <si>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</si>
  <si>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</si>
  <si>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</si>
  <si>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</si>
  <si>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</si>
  <si>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</si>
  <si>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</si>
  <si>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</si>
  <si>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</si>
  <si>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</si>
  <si>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</si>
  <si>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</si>
  <si>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</si>
  <si>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</si>
  <si>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</si>
  <si>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</si>
  <si>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</si>
  <si>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</si>
  <si>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</si>
  <si>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</si>
  <si>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</si>
  <si>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</si>
  <si>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</si>
  <si>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</si>
  <si>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</si>
  <si>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</si>
  <si>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</si>
  <si>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</si>
  <si>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</si>
  <si>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</si>
  <si>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</si>
  <si>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</si>
  <si>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</si>
  <si>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</si>
  <si>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</si>
  <si>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</si>
  <si>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</si>
  <si>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</si>
  <si>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</si>
  <si>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</si>
  <si>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</si>
  <si>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</si>
  <si>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</si>
  <si>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</si>
  <si>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</si>
  <si>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</si>
  <si>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</si>
  <si>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</si>
  <si>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</si>
  <si>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</si>
  <si>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</si>
  <si>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</si>
  <si>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</si>
  <si>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</si>
  <si>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</si>
  <si>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</si>
  <si>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</si>
  <si>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</si>
  <si>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</si>
  <si>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</si>
  <si>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</si>
  <si>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</si>
  <si>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</si>
  <si>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</si>
  <si>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</si>
  <si>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</si>
  <si>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</si>
  <si>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</si>
  <si>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</si>
  <si>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</si>
  <si>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</si>
  <si>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</si>
  <si>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</si>
  <si>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</si>
  <si>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</si>
  <si>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</si>
  <si>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</si>
  <si>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</si>
  <si>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</si>
  <si>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</si>
  <si>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</si>
  <si>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</si>
  <si>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</si>
  <si>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</si>
  <si>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</si>
  <si>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</si>
  <si>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</si>
  <si>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</si>
  <si>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</si>
  <si>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</si>
  <si>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</si>
  <si>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</si>
  <si>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</si>
  <si>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</si>
  <si>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</si>
  <si>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</si>
  <si>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</si>
  <si>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</si>
  <si>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</si>
  <si>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</si>
  <si>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</si>
  <si>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</si>
  <si>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</si>
  <si>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</si>
  <si>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</si>
  <si>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</si>
  <si>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</si>
  <si>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</si>
  <si>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</si>
  <si>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</si>
  <si>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</si>
  <si>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</si>
  <si>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</si>
  <si>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</si>
  <si>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</si>
  <si>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</si>
  <si>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</si>
  <si>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</si>
  <si>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</si>
  <si>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</si>
  <si>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</si>
  <si>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</si>
  <si>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</si>
  <si>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</si>
  <si>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</si>
  <si>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</si>
  <si>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</si>
  <si>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</si>
  <si>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</si>
  <si>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</si>
  <si>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</si>
  <si>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</si>
  <si>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</si>
  <si>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</si>
  <si>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</si>
  <si>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</si>
  <si>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</si>
  <si>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</si>
  <si>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</si>
  <si>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</si>
  <si>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</si>
  <si>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</si>
  <si>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</si>
  <si>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</si>
  <si>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</si>
  <si>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</si>
  <si>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</si>
  <si>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</si>
  <si>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</si>
  <si>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</si>
  <si>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</si>
  <si>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</si>
  <si>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</si>
  <si>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</si>
  <si>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</si>
  <si>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</si>
  <si>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</si>
  <si>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</si>
  <si>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</si>
  <si>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</si>
  <si>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</si>
  <si>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</si>
  <si>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</si>
  <si>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</si>
  <si>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</si>
  <si>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</si>
  <si>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</si>
  <si>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</si>
  <si>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</si>
  <si>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</si>
  <si>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</si>
  <si>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</si>
  <si>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</si>
  <si>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</si>
  <si>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</si>
  <si>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</si>
  <si>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</si>
  <si>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</si>
  <si>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</si>
  <si>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</si>
  <si>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</si>
  <si>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</si>
  <si>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</si>
  <si>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</si>
  <si>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</si>
  <si>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</si>
  <si>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</si>
  <si>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</si>
  <si>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</si>
  <si>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</si>
  <si>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</si>
  <si>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</si>
  <si>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</si>
  <si>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</si>
  <si>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</si>
  <si>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</si>
  <si>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</si>
  <si>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</si>
  <si>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</si>
  <si>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</si>
  <si>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</si>
  <si>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</si>
  <si>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</si>
  <si>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</si>
  <si>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</si>
  <si>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</si>
  <si>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</si>
  <si>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</si>
  <si>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</si>
  <si>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</si>
  <si>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</si>
  <si>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</si>
  <si>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</si>
  <si>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</si>
  <si>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</si>
  <si>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</si>
  <si>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</si>
  <si>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</si>
  <si>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</si>
  <si>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</si>
  <si>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</si>
  <si>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</si>
  <si>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</si>
  <si>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</si>
  <si>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</si>
  <si>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</si>
  <si>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</si>
  <si>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</si>
  <si>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</si>
  <si>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</si>
  <si>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</si>
  <si>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</si>
  <si>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</si>
  <si>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</si>
  <si>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</si>
  <si>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</si>
  <si>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</si>
  <si>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</si>
  <si>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</si>
  <si>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</si>
  <si>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</si>
  <si>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</si>
  <si>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</si>
  <si>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</si>
  <si>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</si>
  <si>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</si>
  <si>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</si>
  <si>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</si>
  <si>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</si>
  <si>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</si>
  <si>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</si>
  <si>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</si>
  <si>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</si>
  <si>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</si>
  <si>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</si>
  <si>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</si>
  <si>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</si>
  <si>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</si>
  <si>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</si>
  <si>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</si>
  <si>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</si>
  <si>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</si>
  <si>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</si>
  <si>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</si>
  <si>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</si>
  <si>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</si>
  <si>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</si>
  <si>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</si>
  <si>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</si>
  <si>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</si>
  <si>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</si>
  <si>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</si>
  <si>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</si>
  <si>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</si>
  <si>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</si>
  <si>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</si>
  <si>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</si>
  <si>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</si>
  <si>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</si>
  <si>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</si>
  <si>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</si>
  <si>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</si>
  <si>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</si>
  <si>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</si>
  <si>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</si>
  <si>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</si>
  <si>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</si>
  <si>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</si>
  <si>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</si>
  <si>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</si>
  <si>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</si>
  <si>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</si>
  <si>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</si>
  <si>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</si>
  <si>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</si>
  <si>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</si>
  <si>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</si>
  <si>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</si>
  <si>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</si>
  <si>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</si>
  <si>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</si>
  <si>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</si>
  <si>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</si>
  <si>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</si>
  <si>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</si>
  <si>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</si>
  <si>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</si>
  <si>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</si>
  <si>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</si>
  <si>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</si>
  <si>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</si>
  <si>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</si>
  <si>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</si>
  <si>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</si>
  <si>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</si>
  <si>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</si>
  <si>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</si>
  <si>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</si>
  <si>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</si>
  <si>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</si>
  <si>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</si>
  <si>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</si>
  <si>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</si>
  <si>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</si>
  <si>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</si>
  <si>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</si>
  <si>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</si>
  <si>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</si>
  <si>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</si>
  <si>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</si>
  <si>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</si>
  <si>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</si>
  <si>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</si>
  <si>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</si>
  <si>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</si>
  <si>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</si>
  <si>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</si>
  <si>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</si>
  <si>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</si>
  <si>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</si>
  <si>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</si>
  <si>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</si>
  <si>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</si>
  <si>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</si>
  <si>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</si>
  <si>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</si>
  <si>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</si>
  <si>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</si>
  <si>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</si>
  <si>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</si>
  <si>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</si>
  <si>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</si>
  <si>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</si>
  <si>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</si>
  <si>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</si>
  <si>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</si>
  <si>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</si>
  <si>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</si>
  <si>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</si>
  <si>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</si>
  <si>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</si>
  <si>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</si>
  <si>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</si>
  <si>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</si>
  <si>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</si>
  <si>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</si>
  <si>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</si>
  <si>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</si>
  <si>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</si>
  <si>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</si>
  <si>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</si>
  <si>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</si>
  <si>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</si>
  <si>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</si>
  <si>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</si>
  <si>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</si>
  <si>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</si>
  <si>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</si>
  <si>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</si>
  <si>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</si>
  <si>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</si>
  <si>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</si>
  <si>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</si>
  <si>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</si>
  <si>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</si>
  <si>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</si>
  <si>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</si>
  <si>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</si>
  <si>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</si>
  <si>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</si>
  <si>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</si>
  <si>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</si>
  <si>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</si>
  <si>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</si>
  <si>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</si>
  <si>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</si>
  <si>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</si>
  <si>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</si>
  <si>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</si>
  <si>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</si>
  <si>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</si>
  <si>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</si>
  <si>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</si>
  <si>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</si>
  <si>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</si>
  <si>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</si>
  <si>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</si>
  <si>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</si>
  <si>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</si>
  <si>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</si>
  <si>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</si>
  <si>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</si>
  <si>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</si>
  <si>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</si>
  <si>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</si>
  <si>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</si>
  <si>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</si>
  <si>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</si>
  <si>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</si>
  <si>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</si>
  <si>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</si>
  <si>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</si>
  <si>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</si>
  <si>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</si>
  <si>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</si>
  <si>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</si>
  <si>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</si>
  <si>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</si>
  <si>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</si>
  <si>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</si>
  <si>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</si>
  <si>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</si>
  <si>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</si>
  <si>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</si>
  <si>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</si>
  <si>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</si>
  <si>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</si>
  <si>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</si>
  <si>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</si>
  <si>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</si>
  <si>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</si>
  <si>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</si>
  <si>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</si>
  <si>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</si>
  <si>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</si>
  <si>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</si>
  <si>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</si>
  <si>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</si>
  <si>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</si>
  <si>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</si>
  <si>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</si>
  <si>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</si>
  <si>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</si>
  <si>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</si>
  <si>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</si>
  <si>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</si>
  <si>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</si>
  <si>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</si>
  <si>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</si>
  <si>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</si>
  <si>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</si>
  <si>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</si>
  <si>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</si>
  <si>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</si>
  <si>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</si>
  <si>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</si>
  <si>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</si>
  <si>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</si>
  <si>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</si>
  <si>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</si>
  <si>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</si>
  <si>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</si>
  <si>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</si>
  <si>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</si>
  <si>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</si>
  <si>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</si>
  <si>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</si>
  <si>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</si>
  <si>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</si>
  <si>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</si>
  <si>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</si>
  <si>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</si>
  <si>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</si>
  <si>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</si>
  <si>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</si>
  <si>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</si>
  <si>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</si>
  <si>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</si>
  <si>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</si>
  <si>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</si>
  <si>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</si>
  <si>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</si>
  <si>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</si>
  <si>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</si>
  <si>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</si>
  <si>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</si>
  <si>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</si>
  <si>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</si>
  <si>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</si>
  <si>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</si>
  <si>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</si>
  <si>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</si>
  <si>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</si>
  <si>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</si>
  <si>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</si>
  <si>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</si>
  <si>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</si>
  <si>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</si>
  <si>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</si>
  <si>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</si>
  <si>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</si>
  <si>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</si>
  <si>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</si>
  <si>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</si>
  <si>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</si>
  <si>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</si>
  <si>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</si>
  <si>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</si>
  <si>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</si>
  <si>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</si>
  <si>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</si>
  <si>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</si>
  <si>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</si>
  <si>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</si>
  <si>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</si>
  <si>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</si>
  <si>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</si>
  <si>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</si>
  <si>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</si>
  <si>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</si>
  <si>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</si>
  <si>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</si>
  <si>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</si>
  <si>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</si>
  <si>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</si>
  <si>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</si>
  <si>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</si>
  <si>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</si>
  <si>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</si>
  <si>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</si>
  <si>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</si>
  <si>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</si>
  <si>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</si>
  <si>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</si>
  <si>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</si>
  <si>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</si>
  <si>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</si>
  <si>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</si>
  <si>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</si>
  <si>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</si>
  <si>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</si>
  <si>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</si>
  <si>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</si>
  <si>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</si>
  <si>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</si>
  <si>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</si>
  <si>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</si>
  <si>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</si>
  <si>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</si>
  <si>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</si>
  <si>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</si>
  <si>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</si>
  <si>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</si>
  <si>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</si>
  <si>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</si>
  <si>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</si>
  <si>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</si>
  <si>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</si>
  <si>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</si>
  <si>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</si>
  <si>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</si>
  <si>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</si>
  <si>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</si>
  <si>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</si>
  <si>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</si>
  <si>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</si>
  <si>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</si>
  <si>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</si>
  <si>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</si>
  <si>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</si>
  <si>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</si>
  <si>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</si>
  <si>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</si>
  <si>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</si>
  <si>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</si>
  <si>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</si>
  <si>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</si>
  <si>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</si>
  <si>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</si>
  <si>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</si>
  <si>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</si>
  <si>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</si>
  <si>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</si>
  <si>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</si>
  <si>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</si>
  <si>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</si>
  <si>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</si>
  <si>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</si>
  <si>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</si>
  <si>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</si>
  <si>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</si>
  <si>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</si>
  <si>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</si>
  <si>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</si>
  <si>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</si>
  <si>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</si>
  <si>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</si>
  <si>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</si>
  <si>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</si>
  <si>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</si>
  <si>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</si>
  <si>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</si>
  <si>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</si>
  <si>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</si>
  <si>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</si>
  <si>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</si>
  <si>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</si>
  <si>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</si>
  <si>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</si>
  <si>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</si>
  <si>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</si>
  <si>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</si>
  <si>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</si>
  <si>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</si>
  <si>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</si>
  <si>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</si>
  <si>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</si>
  <si>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</si>
  <si>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</si>
  <si>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</si>
  <si>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</si>
  <si>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</si>
  <si>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</si>
  <si>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</si>
  <si>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</si>
  <si>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</si>
  <si>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</si>
  <si>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</si>
  <si>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</si>
  <si>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</si>
  <si>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</si>
  <si>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</si>
  <si>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</si>
  <si>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</si>
  <si>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</si>
  <si>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</si>
  <si>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</si>
  <si>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</si>
  <si>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</si>
  <si>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</si>
  <si>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</si>
  <si>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</si>
  <si>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</si>
  <si>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</si>
  <si>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</si>
  <si>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</si>
  <si>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</si>
  <si>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</si>
  <si>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</si>
  <si>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</si>
  <si>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</si>
  <si>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</si>
  <si>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</si>
  <si>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</si>
  <si>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</si>
  <si>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</si>
  <si>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</si>
  <si>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</si>
  <si>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</si>
  <si>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</si>
  <si>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</si>
  <si>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</si>
  <si>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</si>
  <si>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</si>
  <si>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</si>
  <si>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</si>
  <si>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</si>
  <si>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</si>
  <si>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</si>
  <si>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</si>
  <si>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</si>
  <si>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</si>
  <si>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</si>
  <si>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</si>
  <si>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</si>
  <si>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</si>
  <si>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</si>
  <si>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</si>
  <si>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</si>
  <si>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</si>
  <si>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</si>
  <si>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</si>
  <si>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</si>
  <si>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</si>
  <si>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</si>
  <si>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</si>
  <si>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</si>
  <si>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</si>
  <si>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</si>
  <si>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</si>
  <si>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</si>
  <si>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</si>
  <si>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</si>
  <si>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</si>
  <si>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</si>
  <si>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</si>
  <si>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</si>
  <si>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</si>
  <si>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</si>
  <si>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</si>
  <si>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</si>
  <si>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</si>
  <si>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</si>
  <si>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</si>
  <si>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</si>
  <si>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</si>
  <si>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</si>
  <si>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</si>
  <si>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</si>
  <si>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</si>
  <si>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</si>
  <si>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</si>
  <si>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</si>
  <si>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</si>
  <si>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</si>
  <si>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</si>
  <si>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</si>
  <si>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</si>
  <si>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</si>
  <si>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</si>
  <si>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</si>
  <si>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</si>
  <si>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</si>
  <si>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</si>
  <si>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</si>
  <si>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</si>
  <si>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</si>
  <si>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</si>
  <si>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</si>
  <si>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</si>
  <si>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</si>
  <si>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</si>
  <si>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</si>
  <si>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</si>
  <si>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</si>
  <si>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</si>
  <si>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</si>
  <si>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</si>
  <si>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</si>
  <si>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</si>
  <si>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</si>
  <si>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</si>
  <si>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</si>
  <si>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</si>
  <si>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</si>
  <si>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</si>
  <si>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</si>
  <si>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</si>
  <si>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</si>
  <si>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</si>
  <si>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</si>
  <si>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</si>
  <si>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</si>
  <si>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</si>
  <si>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</si>
  <si>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</si>
  <si>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</si>
  <si>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</si>
  <si>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</si>
  <si>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</si>
  <si>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</si>
  <si>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</si>
  <si>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</si>
  <si>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</si>
  <si>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</si>
  <si>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</si>
  <si>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</si>
  <si>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</si>
  <si>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</si>
  <si>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</si>
  <si>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</si>
  <si>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</si>
  <si>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</si>
  <si>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</si>
  <si>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</si>
  <si>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</si>
  <si>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</si>
  <si>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</si>
  <si>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</si>
  <si>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</si>
  <si>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</si>
  <si>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</si>
  <si>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</si>
  <si>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</si>
  <si>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</si>
  <si>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</si>
  <si>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</si>
  <si>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</si>
  <si>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</si>
  <si>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</si>
  <si>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</si>
  <si>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</si>
  <si>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</si>
  <si>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</si>
  <si>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</si>
  <si>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</si>
  <si>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</si>
  <si>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</si>
  <si>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</si>
  <si>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</si>
  <si>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</si>
  <si>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</si>
  <si>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</si>
  <si>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</si>
  <si>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</si>
  <si>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</si>
  <si>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</si>
  <si>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</si>
  <si>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</si>
  <si>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</si>
  <si>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</si>
  <si>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</si>
  <si>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</si>
  <si>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</si>
  <si>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</si>
  <si>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</si>
  <si>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</si>
  <si>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</si>
  <si>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</si>
  <si>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</si>
  <si>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</si>
  <si>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</si>
  <si>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</si>
  <si>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</si>
  <si>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</si>
  <si>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</si>
  <si>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</si>
  <si>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</si>
  <si>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</si>
  <si>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</si>
  <si>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</si>
  <si>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</si>
  <si>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</si>
  <si>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</si>
  <si>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</si>
  <si>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</si>
  <si>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</si>
  <si>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</si>
  <si>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</si>
  <si>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</si>
  <si>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</si>
  <si>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</si>
  <si>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</si>
  <si>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</si>
  <si>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</si>
  <si>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</si>
  <si>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</si>
  <si>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</si>
  <si>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</si>
  <si>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</si>
  <si>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</si>
  <si>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</si>
  <si>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</si>
  <si>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</si>
  <si>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</si>
  <si>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</si>
  <si>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</si>
  <si>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</si>
  <si>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</si>
  <si>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</si>
  <si>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</si>
  <si>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</si>
  <si>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</si>
  <si>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</si>
  <si>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</si>
  <si>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</si>
  <si>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</si>
  <si>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</si>
  <si>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</si>
  <si>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</si>
  <si>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</si>
  <si>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</si>
  <si>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</si>
  <si>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</si>
  <si>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</si>
  <si>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</si>
  <si>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</si>
  <si>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</si>
  <si>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</si>
  <si>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</si>
  <si>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</si>
  <si>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</si>
  <si>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</si>
  <si>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</si>
  <si>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</si>
  <si>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</si>
  <si>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</si>
  <si>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</si>
  <si>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</si>
  <si>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</si>
  <si>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</si>
  <si>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</si>
  <si>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</si>
  <si>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</si>
  <si>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</si>
  <si>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</si>
  <si>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</si>
  <si>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</si>
  <si>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</si>
  <si>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</si>
  <si>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</si>
  <si>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</si>
  <si>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</si>
  <si>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</si>
  <si>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</si>
  <si>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</si>
  <si>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</si>
  <si>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</si>
  <si>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</si>
  <si>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</si>
  <si>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</si>
  <si>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</si>
  <si>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</si>
  <si>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</si>
  <si>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</si>
  <si>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</si>
  <si>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</si>
  <si>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</si>
  <si>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</si>
  <si>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</si>
  <si>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</si>
  <si>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</si>
  <si>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</si>
  <si>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</si>
  <si>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</si>
  <si>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</si>
  <si>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</si>
  <si>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</si>
  <si>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</si>
  <si>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</si>
  <si>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</si>
  <si>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</si>
  <si>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</si>
  <si>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</si>
  <si>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</si>
  <si>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</si>
  <si>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</si>
  <si>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</si>
  <si>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</si>
  <si>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</si>
  <si>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</si>
  <si>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</si>
  <si>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</si>
  <si>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</si>
  <si>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</si>
  <si>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</si>
  <si>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</si>
  <si>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</si>
  <si>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</si>
  <si>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</si>
  <si>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</si>
  <si>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</si>
  <si>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</si>
  <si>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</si>
  <si>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</si>
  <si>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</si>
  <si>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</si>
  <si>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</si>
  <si>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</si>
  <si>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</si>
  <si>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</si>
  <si>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</si>
  <si>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</si>
  <si>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</si>
  <si>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</si>
  <si>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</si>
  <si>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</si>
  <si>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</si>
  <si>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</si>
  <si>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</si>
  <si>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</si>
  <si>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</si>
  <si>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</si>
  <si>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</si>
  <si>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</si>
  <si>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</si>
  <si>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</si>
  <si>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</si>
  <si>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</si>
  <si>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</si>
  <si>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</si>
  <si>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</si>
  <si>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</si>
  <si>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</si>
  <si>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</si>
  <si>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</si>
  <si>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</si>
  <si>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</si>
  <si>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</si>
  <si>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</si>
  <si>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</si>
  <si>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</si>
  <si>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</si>
  <si>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</si>
  <si>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</si>
  <si>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</si>
  <si>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</si>
  <si>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</si>
  <si>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</si>
  <si>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</si>
  <si>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</si>
  <si>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</si>
  <si>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</si>
  <si>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</si>
  <si>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</si>
  <si>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</si>
  <si>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</si>
  <si>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</si>
  <si>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</si>
  <si>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</si>
  <si>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</si>
  <si>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</si>
  <si>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</si>
  <si>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</si>
  <si>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</si>
  <si>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</si>
  <si>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</si>
  <si>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</si>
  <si>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</si>
  <si>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</si>
  <si>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</si>
  <si>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</si>
  <si>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</si>
  <si>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</si>
  <si>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</si>
  <si>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</si>
  <si>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</si>
  <si>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</si>
  <si>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</si>
  <si>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</si>
  <si>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</si>
  <si>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</si>
  <si>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</si>
  <si>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</si>
  <si>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</si>
  <si>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</si>
  <si>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</si>
  <si>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</si>
  <si>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</si>
  <si>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</si>
  <si>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</si>
  <si>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</si>
  <si>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</si>
  <si>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</si>
  <si>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</si>
  <si>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</si>
  <si>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</si>
  <si>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</si>
  <si>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</si>
  <si>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</si>
  <si>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</si>
  <si>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</si>
  <si>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</si>
  <si>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</si>
  <si>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</si>
  <si>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</si>
  <si>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</si>
  <si>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</si>
  <si>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</si>
  <si>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</si>
  <si>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</si>
  <si>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</si>
  <si>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</si>
  <si>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</si>
  <si>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</si>
  <si>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</si>
  <si>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</si>
  <si>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</si>
  <si>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</si>
  <si>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</si>
  <si>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</si>
  <si>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</si>
  <si>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</si>
  <si>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</si>
  <si>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</si>
  <si>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</si>
  <si>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</si>
  <si>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</si>
  <si>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</si>
  <si>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</si>
  <si>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</si>
  <si>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</si>
  <si>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</si>
  <si>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</si>
  <si>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</si>
  <si>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</si>
  <si>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</si>
  <si>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</si>
  <si>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</si>
  <si>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</si>
  <si>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</si>
  <si>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</si>
  <si>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</si>
  <si>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</si>
  <si>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</si>
  <si>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</si>
  <si>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</si>
  <si>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</si>
  <si>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</si>
  <si>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</si>
  <si>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</si>
  <si>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</si>
  <si>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</si>
  <si>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</si>
  <si>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</si>
  <si>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</si>
  <si>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</si>
  <si>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</si>
  <si>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</si>
  <si>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</si>
  <si>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</si>
  <si>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</si>
  <si>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</si>
  <si>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</si>
  <si>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</si>
  <si>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</si>
  <si>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</si>
  <si>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</si>
  <si>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</si>
  <si>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</si>
  <si>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</si>
  <si>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</si>
  <si>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</si>
  <si>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</si>
  <si>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</si>
  <si>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</si>
  <si>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</si>
  <si>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</si>
  <si>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</si>
  <si>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</si>
  <si>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</si>
  <si>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</si>
  <si>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</si>
  <si>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</si>
  <si>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</si>
  <si>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</si>
  <si>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</si>
  <si>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</si>
  <si>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</si>
  <si>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</si>
  <si>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</si>
  <si>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</si>
  <si>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</si>
  <si>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</si>
  <si>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</si>
  <si>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</si>
  <si>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</si>
  <si>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</si>
  <si>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</si>
  <si>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</si>
  <si>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</si>
  <si>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</si>
  <si>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</si>
  <si>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</si>
  <si>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</si>
  <si>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</si>
  <si>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</si>
  <si>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</si>
  <si>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</si>
  <si>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</si>
  <si>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</si>
  <si>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</si>
  <si>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</si>
  <si>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</si>
  <si>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</si>
  <si>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</si>
  <si>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</si>
  <si>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</si>
  <si>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</si>
  <si>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</si>
  <si>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</si>
  <si>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</si>
  <si>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</si>
  <si>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</si>
  <si>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</si>
  <si>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</si>
  <si>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</si>
  <si>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</si>
  <si>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</si>
  <si>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</si>
  <si>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</si>
  <si>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</si>
  <si>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</si>
  <si>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</si>
  <si>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</si>
  <si>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</si>
  <si>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</si>
  <si>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</si>
  <si>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</si>
  <si>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</si>
  <si>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</si>
  <si>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</si>
  <si>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</si>
  <si>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</si>
  <si>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</si>
  <si>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</si>
  <si>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</si>
  <si>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</si>
  <si>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</si>
  <si>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</si>
  <si>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</si>
  <si>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</si>
  <si>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</si>
  <si>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</si>
  <si>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</si>
  <si>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</si>
  <si>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</si>
  <si>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</si>
  <si>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</si>
  <si>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</si>
  <si>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</si>
  <si>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</si>
  <si>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</si>
  <si>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</si>
  <si>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</si>
  <si>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</si>
  <si>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</si>
  <si>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</si>
  <si>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</si>
  <si>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</si>
  <si>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</si>
  <si>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</si>
  <si>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</si>
  <si>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</si>
  <si>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</si>
  <si>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</si>
  <si>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</si>
  <si>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</si>
  <si>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</si>
  <si>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</si>
  <si>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</si>
  <si>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</si>
  <si>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</si>
  <si>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</si>
  <si>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</si>
  <si>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</si>
  <si>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</si>
  <si>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</si>
  <si>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</si>
  <si>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</si>
  <si>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</si>
  <si>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</si>
  <si>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</si>
  <si>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</si>
  <si>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</si>
  <si>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</si>
  <si>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</si>
  <si>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</si>
  <si>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</si>
  <si>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</si>
  <si>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</si>
  <si>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</si>
  <si>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</si>
  <si>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</si>
  <si>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</si>
  <si>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</si>
  <si>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</si>
  <si>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</si>
  <si>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</si>
  <si>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</si>
  <si>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</si>
  <si>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</si>
  <si>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</si>
  <si>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</si>
  <si>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</si>
  <si>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</si>
  <si>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</si>
  <si>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</si>
  <si>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</si>
  <si>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</si>
  <si>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</si>
  <si>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</si>
  <si>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</si>
  <si>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</si>
  <si>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</si>
  <si>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</si>
  <si>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</si>
  <si>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</si>
  <si>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</si>
  <si>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</si>
  <si>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</si>
  <si>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</si>
  <si>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</si>
  <si>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</si>
  <si>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</si>
  <si>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</si>
  <si>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</si>
  <si>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</si>
  <si>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</si>
  <si>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</si>
  <si>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</si>
  <si>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</si>
  <si>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</si>
  <si>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</si>
  <si>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</si>
  <si>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</si>
  <si>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</si>
  <si>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</si>
  <si>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</si>
  <si>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</si>
  <si>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</si>
  <si>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</si>
  <si>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</si>
  <si>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</si>
  <si>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</si>
  <si>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</si>
  <si>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</si>
  <si>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</si>
  <si>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</si>
  <si>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</si>
  <si>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</si>
  <si>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</si>
  <si>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</si>
  <si>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</si>
  <si>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</si>
  <si>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</si>
  <si>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</si>
  <si>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</si>
  <si>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</si>
  <si>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</si>
  <si>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</si>
  <si>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</si>
  <si>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</si>
  <si>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</si>
  <si>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</si>
  <si>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</si>
  <si>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</si>
  <si>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</si>
  <si>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</si>
  <si>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</si>
  <si>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</si>
  <si>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</si>
  <si>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</si>
  <si>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</si>
  <si>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</si>
  <si>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</si>
  <si>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</si>
  <si>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</si>
  <si>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</si>
  <si>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</si>
  <si>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</si>
  <si>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</si>
  <si>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</si>
  <si>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</si>
  <si>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</si>
  <si>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</si>
  <si>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</si>
  <si>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</si>
  <si>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</si>
  <si>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</si>
  <si>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</si>
  <si>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</si>
  <si>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</si>
  <si>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</si>
  <si>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</si>
  <si>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</si>
  <si>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</si>
  <si>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</si>
  <si>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</si>
  <si>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</si>
  <si>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</si>
  <si>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</si>
  <si>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</si>
  <si>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</si>
  <si>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</si>
  <si>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</si>
  <si>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</si>
  <si>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</si>
  <si>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</si>
  <si>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</si>
  <si>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</si>
  <si>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</si>
  <si>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</si>
  <si>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</si>
  <si>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</si>
  <si>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</si>
  <si>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</si>
  <si>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</si>
  <si>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</si>
  <si>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</si>
  <si>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</si>
  <si>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</si>
  <si>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</si>
  <si>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</si>
  <si>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</si>
  <si>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</si>
  <si>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</si>
  <si>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</si>
  <si>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</si>
  <si>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</si>
  <si>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</si>
  <si>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</si>
  <si>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</si>
  <si>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</si>
  <si>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</si>
  <si>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</si>
  <si>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</si>
  <si>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</si>
  <si>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</si>
  <si>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</si>
  <si>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</si>
  <si>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</si>
  <si>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</si>
  <si>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</si>
  <si>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</si>
  <si>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</si>
  <si>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</si>
  <si>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</si>
  <si>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</si>
  <si>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</si>
  <si>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</si>
  <si>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</si>
  <si>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</si>
  <si>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</si>
  <si>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</si>
  <si>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</si>
  <si>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</si>
  <si>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</si>
  <si>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</si>
  <si>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</si>
  <si>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</si>
  <si>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</si>
  <si>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</si>
  <si>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</si>
  <si>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</si>
  <si>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</si>
  <si>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</si>
  <si>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</si>
  <si>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</si>
  <si>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</si>
  <si>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</si>
  <si>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</si>
  <si>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</si>
  <si>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</si>
  <si>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</si>
  <si>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</si>
  <si>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</si>
  <si>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</si>
  <si>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</si>
  <si>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</si>
  <si>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</si>
  <si>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</si>
  <si>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</si>
  <si>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</si>
  <si>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</si>
  <si>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</si>
  <si>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</si>
  <si>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</si>
  <si>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</si>
  <si>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</si>
  <si>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</si>
  <si>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</si>
  <si>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</si>
  <si>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</si>
  <si>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</si>
  <si>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</si>
  <si>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</si>
  <si>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</si>
  <si>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</si>
  <si>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</si>
  <si>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</si>
  <si>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</si>
  <si>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</si>
  <si>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</si>
  <si>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</si>
  <si>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</si>
  <si>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</si>
  <si>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</si>
  <si>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</si>
  <si>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</si>
  <si>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</si>
  <si>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</si>
  <si>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</si>
  <si>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</si>
  <si>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</si>
  <si>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</si>
  <si>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</si>
  <si>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</si>
  <si>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</si>
  <si>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</si>
  <si>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</si>
  <si>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</si>
  <si>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</si>
  <si>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</si>
  <si>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</si>
  <si>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</si>
  <si>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</si>
  <si>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</si>
  <si>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</si>
  <si>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</si>
  <si>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</si>
  <si>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</si>
  <si>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</si>
  <si>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</si>
  <si>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</si>
  <si>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</si>
  <si>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</si>
  <si>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</si>
  <si>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</si>
  <si>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</si>
  <si>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</si>
  <si>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</si>
  <si>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</si>
  <si>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</si>
  <si>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</si>
  <si>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</si>
  <si>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</si>
  <si>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</si>
  <si>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</si>
  <si>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</si>
  <si>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</si>
  <si>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</si>
  <si>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</si>
  <si>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</si>
  <si>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</si>
  <si>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</si>
  <si>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</si>
  <si>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</si>
  <si>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</si>
  <si>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</si>
  <si>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</si>
  <si>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</si>
  <si>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</si>
  <si>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</si>
  <si>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</si>
  <si>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</si>
  <si>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</si>
  <si>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</si>
  <si>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</si>
  <si>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</si>
  <si>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</si>
  <si>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</si>
  <si>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</si>
  <si>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</si>
  <si>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</si>
  <si>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</si>
  <si>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</si>
  <si>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</si>
  <si>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</si>
  <si>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</si>
  <si>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</si>
  <si>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</si>
  <si>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</si>
  <si>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</si>
  <si>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</si>
  <si>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</si>
  <si>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</si>
  <si>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</si>
  <si>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</si>
  <si>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</si>
  <si>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</si>
  <si>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</si>
  <si>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</si>
  <si>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</si>
  <si>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</si>
  <si>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</si>
  <si>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</si>
  <si>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</si>
  <si>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</si>
  <si>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</si>
  <si>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</si>
  <si>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</si>
  <si>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</si>
  <si>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</si>
  <si>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</si>
  <si>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</si>
  <si>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</si>
  <si>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</si>
  <si>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</si>
  <si>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</si>
  <si>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</si>
  <si>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</si>
  <si>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</si>
  <si>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</si>
  <si>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</si>
  <si>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</si>
  <si>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</si>
  <si>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</si>
  <si>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</si>
  <si>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</si>
  <si>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</si>
  <si>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</si>
  <si>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</si>
  <si>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</si>
  <si>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</si>
  <si>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</si>
  <si>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</si>
  <si>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</si>
  <si>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</si>
  <si>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</si>
  <si>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</si>
  <si>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</si>
  <si>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</si>
  <si>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</si>
  <si>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</si>
  <si>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</si>
  <si>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</si>
  <si>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</si>
  <si>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</si>
  <si>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</si>
  <si>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</si>
  <si>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</si>
  <si>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</si>
  <si>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</si>
  <si>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</si>
  <si>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</si>
  <si>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</si>
  <si>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</si>
  <si>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</si>
  <si>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</si>
  <si>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</si>
  <si>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</si>
  <si>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</si>
  <si>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</si>
  <si>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</si>
  <si>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</si>
  <si>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</si>
  <si>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</si>
  <si>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</si>
  <si>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</si>
  <si>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</si>
  <si>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</si>
  <si>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</si>
  <si>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</si>
  <si>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</si>
  <si>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</si>
  <si>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</si>
  <si>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</si>
  <si>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</si>
  <si>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</si>
  <si>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</si>
  <si>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</si>
  <si>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</si>
  <si>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</si>
  <si>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</si>
  <si>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</si>
  <si>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</si>
  <si>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</si>
  <si>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</si>
  <si>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</si>
  <si>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</si>
  <si>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</si>
  <si>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</si>
  <si>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</si>
  <si>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</si>
  <si>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</si>
  <si>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</si>
  <si>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</si>
  <si>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</si>
  <si>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</si>
  <si>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</si>
  <si>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</si>
  <si>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</si>
  <si>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</si>
  <si>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</si>
  <si>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</si>
  <si>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</si>
  <si>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</si>
  <si>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</si>
  <si>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</si>
  <si>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</si>
  <si>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</si>
  <si>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</si>
  <si>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</si>
  <si>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</si>
  <si>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</si>
  <si>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</si>
  <si>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</si>
  <si>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</si>
  <si>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</si>
  <si>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</si>
  <si>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</si>
  <si>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</si>
  <si>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</si>
  <si>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</si>
  <si>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</si>
  <si>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</si>
  <si>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</si>
  <si>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</si>
  <si>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</si>
  <si>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</si>
  <si>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</si>
  <si>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</si>
  <si>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</si>
  <si>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</si>
  <si>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</si>
  <si>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</si>
  <si>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</si>
  <si>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</si>
  <si>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</si>
  <si>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</si>
  <si>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</si>
  <si>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</si>
  <si>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</si>
  <si>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</si>
  <si>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</si>
  <si>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</si>
  <si>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</si>
  <si>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</si>
  <si>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</si>
  <si>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</si>
  <si>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</si>
  <si>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</si>
  <si>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</si>
  <si>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</si>
  <si>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</si>
  <si>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</si>
  <si>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</si>
  <si>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</si>
  <si>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</si>
  <si>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</si>
  <si>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</si>
  <si>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</si>
  <si>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</si>
  <si>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</si>
  <si>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</si>
  <si>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</si>
  <si>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</si>
  <si>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</si>
  <si>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</si>
  <si>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</si>
  <si>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</si>
  <si>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</si>
  <si>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</si>
  <si>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</si>
  <si>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</si>
  <si>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</si>
  <si>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</si>
  <si>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</si>
  <si>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</si>
  <si>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</si>
  <si>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</si>
  <si>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</si>
  <si>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</si>
  <si>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</si>
  <si>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</si>
  <si>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</si>
  <si>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</si>
  <si>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</si>
  <si>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</si>
  <si>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</si>
  <si>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</si>
  <si>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</si>
  <si>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</si>
  <si>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</si>
  <si>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</si>
  <si>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</si>
  <si>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</si>
  <si>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</si>
  <si>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</si>
  <si>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</si>
  <si>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</si>
  <si>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</si>
  <si>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</si>
  <si>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</si>
  <si>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</si>
  <si>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</si>
  <si>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</si>
  <si>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</si>
  <si>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</si>
  <si>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</si>
  <si>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</si>
  <si>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</si>
  <si>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</si>
  <si>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</si>
  <si>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</si>
  <si>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</si>
  <si>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</si>
  <si>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</si>
  <si>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</si>
  <si>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</si>
  <si>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</si>
  <si>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</si>
  <si>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</si>
  <si>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</si>
  <si>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</si>
  <si>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</si>
  <si>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</si>
  <si>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</si>
  <si>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</si>
  <si>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</si>
  <si>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</si>
  <si>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</si>
  <si>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</si>
  <si>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</si>
  <si>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</si>
  <si>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</si>
  <si>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</si>
  <si>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</si>
  <si>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</si>
  <si>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</si>
  <si>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</si>
  <si>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</si>
  <si>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</si>
  <si>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</si>
  <si>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</si>
  <si>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</si>
  <si>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</si>
  <si>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</si>
  <si>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</si>
  <si>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</si>
  <si>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</si>
  <si>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</si>
  <si>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</si>
  <si>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</si>
  <si>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</si>
  <si>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</si>
  <si>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</si>
  <si>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</si>
  <si>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</si>
  <si>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</si>
  <si>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</si>
  <si>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</si>
  <si>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</si>
  <si>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</si>
  <si>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</si>
  <si>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</si>
  <si>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</si>
  <si>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</si>
  <si>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</si>
  <si>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</si>
  <si>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</si>
  <si>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</si>
  <si>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</si>
  <si>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</si>
  <si>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</si>
  <si>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</si>
  <si>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</si>
  <si>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</si>
  <si>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</si>
  <si>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</si>
  <si>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</si>
  <si>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</si>
  <si>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</si>
  <si>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</si>
  <si>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</si>
  <si>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</si>
  <si>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</si>
  <si>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</si>
  <si>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</si>
  <si>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</si>
  <si>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</si>
  <si>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</si>
  <si>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</si>
  <si>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</si>
  <si>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</si>
  <si>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</si>
  <si>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</si>
  <si>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</si>
  <si>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</si>
  <si>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</si>
  <si>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</si>
  <si>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</si>
  <si>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</si>
  <si>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</si>
  <si>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</si>
  <si>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</si>
  <si>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</si>
  <si>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</si>
  <si>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</si>
  <si>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</si>
  <si>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</si>
  <si>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</si>
  <si>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</si>
  <si>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</si>
  <si>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</si>
  <si>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</si>
  <si>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</si>
  <si>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</si>
  <si>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</si>
  <si>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</si>
  <si>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</si>
  <si>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</si>
  <si>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</si>
  <si>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</si>
  <si>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</si>
  <si>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</si>
  <si>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</si>
  <si>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</si>
  <si>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</si>
  <si>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</si>
  <si>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</si>
  <si>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</si>
  <si>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</si>
  <si>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</si>
  <si>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</si>
  <si>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</si>
  <si>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</si>
  <si>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</si>
  <si>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</si>
  <si>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</si>
  <si>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</si>
  <si>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</si>
  <si>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</si>
  <si>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</si>
  <si>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</si>
  <si>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</si>
  <si>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</si>
  <si>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</si>
  <si>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</si>
  <si>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</si>
  <si>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</si>
  <si>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</si>
  <si>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</si>
  <si>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</si>
  <si>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</si>
  <si>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</si>
  <si>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</si>
  <si>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</si>
  <si>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</si>
  <si>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</si>
  <si>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</si>
  <si>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</si>
  <si>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</si>
  <si>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</si>
  <si>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</si>
  <si>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</si>
  <si>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</si>
  <si>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</si>
  <si>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</si>
  <si>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</si>
  <si>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</si>
  <si>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</si>
  <si>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</si>
  <si>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</si>
  <si>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</si>
  <si>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</si>
  <si>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</si>
  <si>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</si>
  <si>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</si>
  <si>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</si>
  <si>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</si>
  <si>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</si>
  <si>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</si>
  <si>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</si>
  <si>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</si>
  <si>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</si>
  <si>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</si>
  <si>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</si>
  <si>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</si>
  <si>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</si>
  <si>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</si>
  <si>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</si>
  <si>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</si>
  <si>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</si>
  <si>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</si>
  <si>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</si>
  <si>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</si>
  <si>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</si>
  <si>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</si>
  <si>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</si>
  <si>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</si>
  <si>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</si>
  <si>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</si>
  <si>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</si>
  <si>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</si>
  <si>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</si>
  <si>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</si>
  <si>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</si>
  <si>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</si>
  <si>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</si>
  <si>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</si>
  <si>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</si>
  <si>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</si>
  <si>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</si>
  <si>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</si>
  <si>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</si>
  <si>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</si>
  <si>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</si>
  <si>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</si>
  <si>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</si>
  <si>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</si>
  <si>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</si>
  <si>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</si>
  <si>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</si>
  <si>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</si>
  <si>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</si>
  <si>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</si>
  <si>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</si>
  <si>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</si>
  <si>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</si>
  <si>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</si>
  <si>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</si>
  <si>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</si>
  <si>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</si>
  <si>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</si>
  <si>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</si>
  <si>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</si>
  <si>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</si>
  <si>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</si>
  <si>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</si>
  <si>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</si>
  <si>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</si>
  <si>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</si>
  <si>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</si>
  <si>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</si>
  <si>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</si>
  <si>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</si>
  <si>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</si>
  <si>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</si>
  <si>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</si>
  <si>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</si>
  <si>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</si>
  <si>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</si>
  <si>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</si>
  <si>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</si>
  <si>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</si>
  <si>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</si>
  <si>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</si>
  <si>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</si>
  <si>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</si>
  <si>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</si>
  <si>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</si>
  <si>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</si>
  <si>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</si>
  <si>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</si>
  <si>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</si>
  <si>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</si>
  <si>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</si>
  <si>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</si>
  <si>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</si>
  <si>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</si>
  <si>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</si>
  <si>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</si>
  <si>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</si>
  <si>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</si>
  <si>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</si>
  <si>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</si>
  <si>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</si>
  <si>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</si>
  <si>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</si>
  <si>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</si>
  <si>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</si>
  <si>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</si>
  <si>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</si>
  <si>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</si>
  <si>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</si>
  <si>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</si>
  <si>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</si>
  <si>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</si>
  <si>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</si>
  <si>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</si>
  <si>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</si>
  <si>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</si>
  <si>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</si>
  <si>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</si>
  <si>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</si>
  <si>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</si>
  <si>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</si>
  <si>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</si>
  <si>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</si>
  <si>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</si>
  <si>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</si>
  <si>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</si>
  <si>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</si>
  <si>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</si>
  <si>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</si>
  <si>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</si>
  <si>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</si>
  <si>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</si>
  <si>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</si>
  <si>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</si>
  <si>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</si>
  <si>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</si>
  <si>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</si>
  <si>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</si>
  <si>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</si>
  <si>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</si>
  <si>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</si>
  <si>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</si>
  <si>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</si>
  <si>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</si>
  <si>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</si>
  <si>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</si>
  <si>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</si>
  <si>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</si>
  <si>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</si>
  <si>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</si>
  <si>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</si>
  <si>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</si>
  <si>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</si>
  <si>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</si>
  <si>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</si>
  <si>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</si>
  <si>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</si>
  <si>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</si>
  <si>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</si>
  <si>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</si>
  <si>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</si>
  <si>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</si>
  <si>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</si>
  <si>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</si>
  <si>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</si>
  <si>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</si>
  <si>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</si>
  <si>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</si>
  <si>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</si>
  <si>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</si>
  <si>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</si>
  <si>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</si>
  <si>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</si>
  <si>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</si>
  <si>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</si>
  <si>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</si>
  <si>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</si>
  <si>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</si>
  <si>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</si>
  <si>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</si>
  <si>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</si>
  <si>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</si>
  <si>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</si>
  <si>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</si>
  <si>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</si>
  <si>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</si>
  <si>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</si>
  <si>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</si>
  <si>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</si>
  <si>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</si>
  <si>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</si>
  <si>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</si>
  <si>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</si>
  <si>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</si>
  <si>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</si>
  <si>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</si>
  <si>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</si>
  <si>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</si>
  <si>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</si>
  <si>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</si>
  <si>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</si>
  <si>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</si>
  <si>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</si>
  <si>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</si>
  <si>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</si>
  <si>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</si>
  <si>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</si>
  <si>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</si>
  <si>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</si>
  <si>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</si>
  <si>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</si>
  <si>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</si>
  <si>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</si>
  <si>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</si>
  <si>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</si>
  <si>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</si>
  <si>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</si>
  <si>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</si>
  <si>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</si>
  <si>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</si>
  <si>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</si>
  <si>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</si>
  <si>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</si>
  <si>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</si>
  <si>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</si>
  <si>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</si>
  <si>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</si>
  <si>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</si>
  <si>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</si>
  <si>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</si>
  <si>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</si>
  <si>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</si>
  <si>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</si>
  <si>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</si>
  <si>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</si>
  <si>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</si>
  <si>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</si>
  <si>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</si>
  <si>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</si>
  <si>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</si>
  <si>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</si>
  <si>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</si>
  <si>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</si>
  <si>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</si>
  <si>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</si>
  <si>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</si>
  <si>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</si>
  <si>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</si>
  <si>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</si>
  <si>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</si>
  <si>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</si>
  <si>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</si>
  <si>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</si>
  <si>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</si>
  <si>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</si>
  <si>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</si>
  <si>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</si>
  <si>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</si>
  <si>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</si>
  <si>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</si>
  <si>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</si>
  <si>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</si>
  <si>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</si>
  <si>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</si>
  <si>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</si>
  <si>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</si>
  <si>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</si>
  <si>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</si>
  <si>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</si>
  <si>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</si>
  <si>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</si>
  <si>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</si>
  <si>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</si>
  <si>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</si>
  <si>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</si>
  <si>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</si>
  <si>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</si>
  <si>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</si>
  <si>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</si>
  <si>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</si>
  <si>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</si>
  <si>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</si>
  <si>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</si>
  <si>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</si>
  <si>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</si>
  <si>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</si>
  <si>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</si>
  <si>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</si>
  <si>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</si>
  <si>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</si>
  <si>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</si>
  <si>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</si>
  <si>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</si>
  <si>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</si>
  <si>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</si>
  <si>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</si>
  <si>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</si>
  <si>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</si>
  <si>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</si>
  <si>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</si>
  <si>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</si>
  <si>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</si>
  <si>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</si>
  <si>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</si>
  <si>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</si>
  <si>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</si>
  <si>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</si>
  <si>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</si>
  <si>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</si>
  <si>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</si>
  <si>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</si>
  <si>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</si>
  <si>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</si>
  <si>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</si>
  <si>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</si>
  <si>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</si>
  <si>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</si>
  <si>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</si>
  <si>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</si>
  <si>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</si>
  <si>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</si>
  <si>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</si>
  <si>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</si>
  <si>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</si>
  <si>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</si>
  <si>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</si>
  <si>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</si>
  <si>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</si>
  <si>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</si>
  <si>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</si>
  <si>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</si>
  <si>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</si>
  <si>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</si>
  <si>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</si>
  <si>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</si>
  <si>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</si>
  <si>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</si>
  <si>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</si>
  <si>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</si>
  <si>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</si>
  <si>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</si>
  <si>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</si>
  <si>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</si>
  <si>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</si>
  <si>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</si>
  <si>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</si>
  <si>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</si>
  <si>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</si>
  <si>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</si>
  <si>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</si>
  <si>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</si>
  <si>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</si>
  <si>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</si>
  <si>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</si>
  <si>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</si>
  <si>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</si>
  <si>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</si>
  <si>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</si>
  <si>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</si>
  <si>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</si>
  <si>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</si>
  <si>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</si>
  <si>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</si>
  <si>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</si>
  <si>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</si>
  <si>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</si>
  <si>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</si>
  <si>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</si>
  <si>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</si>
  <si>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</si>
  <si>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</si>
  <si>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</si>
  <si>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</si>
  <si>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</si>
  <si>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</si>
  <si>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</si>
  <si>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</si>
  <si>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</si>
  <si>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</si>
  <si>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</si>
  <si>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</si>
  <si>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</si>
  <si>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</si>
  <si>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</si>
  <si>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</si>
  <si>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</si>
  <si>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</si>
  <si>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</si>
  <si>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</si>
  <si>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</si>
  <si>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</si>
  <si>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</si>
  <si>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</si>
  <si>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</si>
  <si>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</si>
  <si>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</si>
  <si>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</si>
  <si>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</si>
  <si>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</si>
  <si>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</si>
  <si>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</si>
  <si>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</si>
  <si>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</si>
  <si>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</si>
  <si>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</si>
  <si>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</si>
  <si>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</si>
  <si>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</si>
  <si>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</si>
  <si>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</si>
  <si>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</si>
  <si>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</si>
  <si>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</si>
  <si>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</si>
  <si>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</si>
  <si>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</si>
  <si>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</si>
  <si>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</si>
  <si>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</si>
  <si>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</si>
  <si>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</si>
  <si>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</si>
  <si>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</si>
  <si>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</si>
  <si>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</si>
  <si>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</si>
  <si>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</si>
  <si>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</si>
  <si>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</si>
  <si>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</si>
  <si>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</si>
  <si>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</si>
  <si>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</si>
  <si>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</si>
  <si>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</si>
  <si>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</si>
  <si>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</si>
  <si>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</si>
  <si>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</si>
  <si>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</si>
  <si>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</si>
  <si>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</si>
  <si>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</si>
  <si>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</si>
  <si>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</si>
  <si>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</si>
  <si>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</si>
  <si>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</si>
  <si>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</si>
  <si>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</si>
  <si>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</si>
  <si>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</si>
  <si>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</si>
  <si>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</si>
  <si>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</si>
  <si>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</si>
  <si>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</si>
  <si>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</si>
  <si>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</si>
  <si>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</si>
  <si>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</si>
  <si>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</si>
  <si>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</si>
  <si>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</si>
  <si>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</si>
  <si>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</si>
  <si>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</si>
  <si>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</si>
  <si>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</si>
  <si>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</si>
  <si>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</si>
  <si>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</si>
  <si>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</si>
  <si>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</si>
  <si>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</si>
  <si>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</si>
  <si>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</si>
  <si>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</si>
  <si>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</si>
  <si>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</si>
  <si>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</si>
  <si>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</si>
  <si>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</si>
  <si>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</si>
  <si>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</si>
  <si>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</si>
  <si>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</si>
  <si>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</si>
  <si>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</si>
  <si>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</si>
  <si>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</si>
  <si>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</si>
  <si>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</si>
  <si>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</si>
  <si>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</si>
  <si>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</si>
  <si>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</si>
  <si>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</si>
  <si>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</si>
  <si>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</si>
  <si>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</si>
  <si>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</si>
  <si>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</si>
  <si>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</si>
  <si>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</si>
  <si>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</si>
  <si>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</si>
  <si>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</si>
  <si>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</si>
  <si>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</si>
  <si>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</si>
  <si>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</si>
  <si>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</si>
  <si>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</si>
  <si>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</si>
  <si>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</si>
  <si>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</si>
  <si>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</si>
  <si>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</si>
  <si>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</si>
  <si>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</si>
  <si>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</si>
  <si>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</si>
  <si>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</si>
  <si>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</si>
  <si>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</si>
  <si>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</si>
  <si>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</si>
  <si>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</si>
  <si>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</si>
  <si>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</si>
  <si>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</si>
  <si>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</si>
  <si>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</si>
  <si>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</si>
  <si>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</si>
  <si>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</si>
  <si>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</si>
  <si>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</si>
  <si>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</si>
  <si>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</si>
  <si>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</si>
  <si>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</si>
  <si>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</si>
  <si>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</si>
  <si>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</si>
  <si>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</si>
  <si>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</si>
  <si>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</si>
  <si>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</si>
  <si>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</si>
  <si>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</si>
  <si>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</si>
  <si>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</si>
  <si>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</si>
  <si>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</si>
  <si>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</si>
  <si>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</si>
  <si>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</si>
  <si>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</si>
  <si>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</si>
  <si>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</si>
  <si>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</si>
  <si>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</si>
  <si>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</si>
  <si>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</si>
  <si>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</si>
  <si>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</si>
  <si>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</si>
  <si>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</si>
  <si>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</si>
  <si>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</si>
  <si>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</si>
  <si>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</si>
  <si>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</si>
  <si>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</si>
  <si>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</si>
  <si>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</si>
  <si>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</si>
  <si>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</si>
  <si>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</si>
  <si>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</si>
  <si>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</si>
  <si>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</si>
  <si>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</si>
  <si>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</si>
  <si>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</si>
  <si>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</si>
  <si>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</si>
  <si>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</si>
  <si>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</si>
  <si>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</si>
  <si>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</si>
  <si>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</si>
  <si>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</si>
  <si>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</si>
  <si>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</si>
  <si>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</si>
  <si>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</si>
  <si>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</si>
  <si>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</si>
  <si>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</si>
  <si>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</si>
  <si>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</si>
  <si>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</si>
  <si>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</si>
  <si>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</si>
  <si>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</si>
  <si>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</si>
  <si>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</si>
  <si>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</si>
  <si>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</si>
  <si>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</si>
  <si>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</si>
  <si>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</si>
  <si>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</si>
  <si>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</si>
  <si>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</si>
  <si>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</si>
  <si>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</si>
  <si>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</si>
  <si>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</si>
  <si>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</si>
  <si>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</si>
  <si>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</si>
  <si>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</si>
  <si>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</si>
  <si>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</si>
  <si>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</si>
  <si>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</si>
  <si>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</si>
  <si>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</si>
  <si>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</si>
  <si>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</si>
  <si>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</si>
  <si>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</si>
  <si>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</si>
  <si>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</si>
  <si>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</si>
  <si>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</si>
  <si>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</si>
  <si>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</si>
  <si>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</si>
  <si>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</si>
  <si>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</si>
  <si>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</si>
  <si>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</si>
  <si>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</si>
  <si>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</si>
  <si>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</si>
  <si>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</si>
  <si>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</si>
  <si>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</si>
  <si>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</si>
  <si>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</si>
  <si>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</si>
  <si>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</si>
  <si>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</si>
  <si>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</si>
  <si>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</si>
  <si>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</si>
  <si>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</si>
  <si>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</si>
  <si>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</si>
  <si>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</si>
  <si>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</si>
  <si>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</si>
  <si>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</si>
  <si>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</si>
  <si>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</si>
  <si>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</si>
  <si>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</si>
  <si>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</si>
  <si>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</si>
  <si>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</si>
  <si>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</si>
  <si>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</si>
  <si>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</si>
  <si>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</si>
  <si>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</si>
  <si>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</si>
  <si>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</si>
  <si>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</si>
  <si>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</si>
  <si>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</si>
  <si>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</si>
  <si>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</si>
  <si>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</si>
  <si>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</si>
  <si>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</si>
  <si>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</si>
  <si>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</si>
  <si>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</si>
  <si>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</si>
  <si>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</si>
  <si>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</si>
  <si>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</si>
  <si>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</si>
  <si>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</si>
  <si>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</si>
  <si>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</si>
  <si>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</si>
  <si>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</si>
  <si>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</si>
  <si>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</si>
  <si>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</si>
  <si>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</si>
  <si>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</si>
  <si>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</si>
  <si>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</si>
  <si>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</si>
  <si>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</si>
  <si>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</si>
  <si>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</si>
  <si>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</si>
  <si>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</si>
  <si>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</si>
  <si>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</si>
  <si>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</si>
  <si>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</si>
  <si>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</si>
  <si>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</si>
  <si>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</si>
  <si>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</si>
  <si>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</si>
  <si>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</si>
  <si>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</si>
  <si>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</si>
  <si>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</si>
  <si>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</si>
  <si>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</si>
  <si>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</si>
  <si>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</si>
  <si>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</si>
  <si>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</si>
  <si>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</si>
  <si>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</si>
  <si>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</si>
  <si>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</si>
  <si>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</si>
  <si>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</si>
  <si>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</si>
  <si>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</si>
  <si>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</si>
  <si>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</si>
  <si>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</si>
  <si>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</si>
  <si>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</si>
  <si>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</si>
  <si>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</si>
  <si>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</si>
  <si>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</si>
  <si>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</si>
  <si>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</si>
  <si>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</si>
  <si>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</si>
  <si>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</si>
  <si>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</si>
  <si>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</si>
  <si>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</si>
  <si>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</si>
  <si>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</si>
  <si>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</si>
  <si>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</si>
  <si>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</si>
  <si>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</si>
  <si>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</si>
  <si>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</si>
  <si>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</si>
  <si>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</si>
  <si>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</si>
  <si>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</si>
  <si>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</si>
  <si>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</si>
  <si>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</si>
  <si>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</si>
  <si>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</si>
  <si>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</si>
  <si>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</si>
  <si>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</si>
  <si>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</si>
  <si>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</si>
  <si>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</si>
  <si>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</si>
  <si>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</si>
  <si>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</si>
  <si>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</si>
  <si>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</si>
  <si>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</si>
  <si>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</si>
  <si>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</si>
  <si>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</si>
  <si>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</si>
  <si>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</si>
  <si>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</si>
  <si>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</si>
  <si>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</si>
  <si>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</si>
  <si>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</si>
  <si>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</si>
  <si>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</si>
  <si>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</si>
  <si>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</si>
  <si>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</si>
  <si>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</si>
  <si>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</si>
  <si>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</si>
  <si>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</si>
  <si>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</si>
  <si>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</si>
  <si>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</si>
  <si>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</si>
  <si>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</si>
  <si>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</si>
  <si>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</si>
  <si>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</si>
  <si>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</si>
  <si>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</si>
  <si>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</si>
  <si>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</si>
  <si>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</si>
  <si>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</si>
  <si>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</si>
  <si>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</si>
  <si>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</si>
  <si>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</si>
  <si>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</si>
  <si>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</si>
  <si>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</si>
  <si>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</si>
  <si>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</si>
  <si>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</si>
  <si>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</si>
  <si>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</si>
  <si>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</si>
  <si>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</si>
  <si>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</si>
  <si>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</si>
  <si>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</si>
  <si>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</si>
  <si>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</si>
  <si>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</si>
  <si>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</si>
  <si>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</si>
  <si>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</si>
  <si>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</si>
  <si>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</si>
  <si>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</si>
  <si>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</si>
  <si>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</si>
  <si>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</si>
  <si>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</si>
  <si>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</si>
  <si>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</si>
  <si>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</si>
  <si>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</si>
  <si>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</si>
  <si>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</si>
  <si>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</si>
  <si>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</si>
  <si>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</si>
  <si>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</si>
  <si>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</si>
  <si>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</si>
  <si>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</si>
  <si>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</si>
  <si>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</si>
  <si>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</si>
  <si>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</si>
  <si>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</si>
  <si>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</si>
  <si>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</si>
  <si>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</si>
  <si>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</si>
  <si>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</si>
  <si>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</si>
  <si>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</si>
  <si>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</si>
  <si>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</si>
  <si>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</si>
  <si>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</si>
  <si>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</si>
  <si>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</si>
  <si>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</si>
  <si>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</si>
  <si>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</si>
  <si>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</si>
  <si>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</si>
  <si>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</si>
  <si>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</si>
  <si>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</si>
  <si>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</si>
  <si>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</si>
  <si>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</si>
  <si>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</si>
  <si>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</si>
  <si>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</si>
  <si>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</si>
  <si>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</si>
  <si>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</si>
  <si>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</si>
  <si>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</si>
  <si>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</si>
  <si>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</si>
  <si>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</si>
  <si>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</si>
  <si>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</si>
  <si>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</si>
  <si>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</si>
  <si>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</si>
  <si>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</si>
  <si>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</si>
  <si>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</si>
  <si>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</si>
  <si>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</si>
  <si>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</si>
  <si>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</si>
  <si>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</si>
  <si>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</si>
  <si>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</si>
  <si>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</si>
  <si>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</si>
  <si>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</si>
  <si>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</si>
  <si>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</si>
  <si>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</si>
  <si>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</si>
  <si>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</si>
  <si>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</si>
  <si>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</si>
  <si>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</si>
  <si>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</si>
  <si>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</si>
  <si>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</si>
  <si>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</si>
  <si>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</si>
  <si>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</si>
  <si>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</si>
  <si>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</si>
  <si>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</si>
  <si>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</si>
  <si>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</si>
  <si>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</si>
  <si>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</si>
  <si>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</si>
  <si>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</si>
  <si>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</si>
  <si>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</si>
  <si>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</si>
  <si>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</si>
  <si>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</si>
  <si>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</si>
  <si>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</si>
  <si>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</si>
  <si>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</si>
  <si>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</si>
  <si>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</si>
  <si>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</si>
  <si>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</si>
  <si>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</si>
  <si>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</si>
  <si>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</si>
  <si>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</si>
  <si>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</si>
  <si>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</si>
  <si>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</si>
  <si>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</si>
  <si>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</si>
  <si>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</si>
  <si>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</si>
  <si>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</si>
  <si>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</si>
  <si>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</si>
  <si>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</si>
  <si>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</si>
  <si>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</si>
  <si>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</si>
  <si>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</si>
  <si>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</si>
  <si>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</si>
  <si>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</si>
  <si>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</si>
  <si>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</si>
  <si>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</si>
  <si>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</si>
  <si>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</si>
  <si>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</si>
  <si>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</si>
  <si>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</si>
  <si>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</si>
  <si>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</si>
  <si>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</si>
  <si>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</si>
  <si>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</si>
  <si>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</si>
  <si>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</si>
  <si>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</si>
  <si>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</si>
  <si>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</si>
  <si>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</si>
  <si>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</si>
  <si>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</si>
  <si>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</si>
  <si>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</si>
  <si>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</si>
  <si>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</si>
  <si>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</si>
  <si>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</si>
  <si>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</si>
  <si>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</si>
  <si>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</si>
  <si>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</si>
  <si>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</si>
  <si>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</si>
  <si>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</si>
  <si>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</si>
  <si>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</si>
  <si>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</si>
  <si>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</si>
  <si>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</si>
  <si>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</si>
  <si>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</si>
  <si>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</si>
  <si>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</si>
  <si>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</si>
  <si>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</si>
  <si>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</si>
  <si>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</si>
  <si>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</si>
  <si>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</si>
  <si>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</si>
  <si>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</si>
  <si>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</si>
  <si>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</si>
  <si>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</si>
  <si>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</si>
  <si>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</si>
  <si>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</si>
  <si>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</si>
  <si>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</si>
  <si>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</si>
  <si>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</si>
  <si>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</si>
  <si>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</si>
  <si>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</si>
  <si>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</si>
  <si>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</si>
  <si>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</si>
  <si>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</si>
  <si>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</si>
  <si>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</si>
  <si>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</si>
  <si>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</si>
  <si>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</si>
  <si>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</si>
  <si>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</si>
  <si>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</si>
  <si>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</si>
  <si>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</si>
  <si>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</si>
  <si>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</si>
  <si>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</si>
  <si>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</si>
  <si>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</si>
  <si>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</si>
  <si>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</si>
  <si>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</si>
  <si>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</si>
  <si>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</si>
  <si>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</si>
  <si>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</si>
  <si>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</si>
  <si>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</si>
  <si>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</si>
  <si>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</si>
  <si>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</si>
  <si>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</si>
  <si>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</si>
  <si>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</si>
  <si>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</si>
  <si>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</si>
  <si>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</si>
  <si>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</si>
  <si>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</si>
  <si>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</si>
  <si>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</si>
  <si>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</si>
  <si>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</si>
  <si>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</si>
  <si>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</si>
  <si>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</si>
  <si>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</si>
  <si>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</si>
  <si>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</si>
  <si>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</si>
  <si>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</si>
  <si>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</si>
  <si>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</si>
  <si>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</si>
  <si>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</si>
  <si>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</si>
  <si>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</si>
  <si>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</si>
  <si>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</si>
  <si>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</si>
  <si>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</si>
  <si>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</si>
  <si>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</si>
  <si>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</si>
  <si>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</si>
  <si>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</si>
  <si>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</si>
  <si>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</si>
  <si>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</si>
  <si>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</si>
  <si>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</si>
  <si>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</si>
  <si>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</si>
  <si>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</si>
  <si>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</si>
  <si>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</si>
  <si>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</si>
  <si>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</si>
  <si>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</si>
  <si>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</si>
  <si>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</si>
  <si>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</si>
  <si>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</si>
  <si>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</si>
  <si>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</si>
  <si>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</si>
  <si>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</si>
  <si>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</si>
  <si>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</si>
  <si>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</si>
  <si>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</si>
  <si>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</si>
  <si>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</si>
  <si>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</si>
  <si>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</si>
  <si>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</si>
  <si>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</si>
  <si>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</si>
  <si>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</si>
  <si>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</si>
  <si>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</si>
  <si>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</si>
  <si>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</si>
  <si>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</si>
  <si>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</si>
  <si>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</si>
  <si>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</si>
  <si>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</si>
  <si>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</si>
  <si>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</si>
  <si>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</si>
  <si>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</si>
  <si>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</si>
  <si>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</si>
  <si>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</si>
  <si>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</si>
  <si>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</si>
  <si>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</si>
  <si>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</si>
  <si>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</si>
  <si>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</si>
  <si>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</si>
  <si>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</si>
  <si>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</si>
  <si>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</si>
  <si>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</si>
  <si>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</si>
  <si>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</si>
  <si>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</si>
  <si>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</si>
  <si>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</si>
  <si>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</si>
  <si>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</si>
  <si>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</si>
  <si>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</si>
  <si>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</si>
  <si>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</si>
  <si>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</si>
  <si>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</si>
  <si>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</si>
  <si>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</si>
  <si>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</si>
  <si>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</si>
  <si>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</si>
  <si>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</si>
  <si>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</si>
  <si>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</si>
  <si>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</si>
  <si>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</si>
  <si>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</si>
  <si>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</si>
  <si>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</si>
  <si>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</si>
  <si>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</si>
  <si>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</si>
  <si>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</si>
  <si>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</si>
  <si>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</si>
  <si>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</si>
  <si>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</si>
  <si>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</si>
  <si>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</si>
  <si>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</si>
  <si>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</si>
  <si>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</si>
  <si>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</si>
  <si>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</si>
  <si>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</si>
  <si>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</si>
  <si>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</si>
  <si>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</si>
  <si>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</si>
  <si>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</si>
  <si>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</si>
  <si>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</si>
  <si>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</si>
  <si>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</si>
  <si>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</si>
  <si>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</si>
  <si>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</si>
  <si>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</si>
  <si>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</si>
  <si>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</si>
  <si>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</si>
  <si>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</si>
  <si>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</si>
  <si>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</si>
  <si>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</si>
  <si>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</si>
  <si>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</si>
  <si>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</si>
  <si>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</si>
  <si>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</si>
  <si>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</si>
  <si>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</si>
  <si>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</si>
  <si>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</si>
  <si>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</si>
  <si>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</si>
  <si>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</si>
  <si>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</si>
  <si>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</si>
  <si>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</si>
  <si>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</si>
  <si>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</si>
  <si>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</si>
  <si>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</si>
  <si>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</si>
  <si>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</si>
  <si>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</si>
  <si>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</si>
  <si>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</si>
  <si>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</si>
  <si>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</si>
  <si>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</si>
  <si>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</si>
  <si>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</si>
  <si>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</si>
  <si>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</si>
  <si>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</si>
  <si>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</si>
  <si>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</si>
  <si>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</si>
  <si>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</si>
  <si>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</si>
  <si>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</si>
  <si>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</si>
  <si>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</si>
  <si>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</si>
  <si>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</si>
  <si>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</si>
  <si>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</si>
  <si>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</si>
  <si>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</si>
  <si>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</si>
  <si>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</si>
  <si>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</si>
  <si>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</si>
  <si>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</si>
  <si>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</si>
  <si>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</si>
  <si>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</si>
  <si>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</si>
  <si>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</si>
  <si>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</si>
  <si>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</si>
  <si>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</si>
  <si>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</si>
  <si>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</si>
  <si>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</si>
  <si>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</si>
  <si>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</si>
  <si>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</si>
  <si>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</si>
  <si>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</si>
  <si>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</si>
  <si>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</si>
  <si>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</si>
  <si>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</si>
  <si>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</si>
  <si>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</si>
  <si>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</si>
  <si>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</si>
  <si>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</si>
  <si>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</si>
  <si>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</si>
  <si>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</si>
  <si>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</si>
  <si>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</si>
  <si>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</si>
  <si>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</si>
  <si>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</si>
  <si>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</si>
  <si>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</si>
  <si>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</si>
  <si>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</si>
  <si>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</si>
  <si>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</si>
  <si>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</si>
  <si>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</si>
  <si>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</si>
  <si>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</si>
  <si>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</si>
  <si>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</si>
  <si>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</si>
  <si>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</si>
  <si>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</si>
  <si>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</si>
  <si>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</si>
  <si>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</si>
  <si>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</si>
  <si>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</si>
  <si>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</si>
  <si>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</si>
  <si>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</si>
  <si>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</si>
  <si>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</si>
  <si>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</si>
  <si>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</si>
  <si>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</si>
  <si>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</si>
  <si>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</si>
  <si>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</si>
  <si>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</si>
  <si>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</si>
  <si>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</si>
  <si>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</si>
  <si>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</si>
  <si>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</si>
  <si>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</si>
  <si>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</si>
  <si>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</si>
  <si>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</si>
  <si>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</si>
  <si>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</si>
  <si>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</si>
  <si>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</si>
  <si>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</si>
  <si>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</si>
  <si>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</si>
  <si>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</si>
  <si>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</si>
  <si>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</si>
  <si>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</si>
  <si>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</si>
  <si>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</si>
  <si>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</si>
  <si>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</si>
  <si>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</si>
  <si>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</si>
  <si>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</si>
  <si>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</si>
  <si>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</si>
  <si>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</si>
  <si>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</si>
  <si>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</si>
  <si>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</si>
  <si>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</si>
  <si>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</si>
  <si>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</si>
  <si>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</si>
  <si>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</si>
  <si>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</si>
  <si>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</si>
  <si>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</si>
  <si>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</si>
  <si>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</si>
  <si>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</si>
  <si>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</si>
  <si>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</si>
  <si>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</si>
  <si>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</si>
  <si>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</si>
  <si>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</si>
  <si>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</si>
  <si>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</si>
  <si>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</si>
  <si>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</si>
  <si>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</si>
  <si>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</si>
  <si>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</si>
  <si>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</si>
  <si>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</si>
  <si>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</si>
  <si>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</si>
  <si>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</si>
  <si>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</si>
  <si>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</si>
  <si>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</si>
  <si>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</si>
  <si>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</si>
  <si>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</si>
  <si>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</si>
  <si>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</si>
  <si>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</si>
  <si>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</si>
  <si>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</si>
  <si>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</si>
  <si>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</si>
  <si>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</si>
  <si>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</si>
  <si>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</si>
  <si>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</si>
  <si>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</si>
  <si>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</si>
  <si>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</si>
  <si>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</si>
  <si>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</si>
  <si>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</si>
  <si>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</si>
  <si>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</si>
  <si>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</si>
  <si>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</si>
  <si>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</si>
  <si>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</si>
  <si>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</si>
  <si>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</si>
  <si>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</si>
  <si>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</si>
  <si>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</si>
  <si>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</si>
  <si>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</si>
  <si>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</si>
  <si>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</si>
  <si>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</si>
  <si>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</si>
  <si>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</si>
  <si>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</si>
  <si>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</si>
  <si>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</si>
  <si>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</si>
  <si>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</si>
  <si>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</si>
  <si>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</si>
  <si>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</si>
  <si>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</si>
  <si>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</si>
  <si>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</si>
  <si>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</si>
  <si>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</si>
  <si>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</si>
  <si>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</si>
  <si>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</si>
  <si>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</si>
  <si>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</si>
  <si>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</si>
  <si>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</si>
  <si>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</si>
  <si>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</si>
  <si>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</si>
  <si>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</si>
  <si>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</si>
  <si>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</si>
  <si>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</si>
  <si>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</si>
  <si>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</si>
  <si>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</si>
  <si>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</si>
  <si>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</si>
  <si>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</si>
  <si>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</si>
  <si>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</si>
  <si>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</si>
  <si>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</si>
  <si>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</si>
  <si>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</si>
  <si>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</si>
  <si>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</si>
  <si>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</si>
  <si>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</si>
  <si>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</si>
  <si>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</si>
  <si>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</si>
  <si>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</si>
  <si>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</si>
  <si>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</si>
  <si>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</si>
  <si>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</si>
  <si>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</si>
  <si>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</si>
  <si>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</si>
  <si>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</si>
  <si>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</si>
  <si>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</si>
  <si>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</si>
  <si>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</si>
  <si>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</si>
  <si>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</si>
  <si>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</si>
  <si>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</si>
  <si>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</si>
  <si>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</si>
  <si>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</si>
  <si>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</si>
  <si>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</si>
  <si>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</si>
  <si>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</si>
  <si>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</si>
  <si>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</si>
  <si>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</si>
  <si>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</si>
  <si>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</si>
  <si>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</si>
  <si>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</si>
  <si>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</si>
  <si>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</si>
  <si>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</si>
  <si>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</si>
  <si>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</si>
  <si>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</si>
  <si>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</si>
  <si>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</si>
  <si>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</si>
  <si>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</si>
  <si>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</si>
  <si>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</si>
  <si>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</si>
  <si>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</si>
  <si>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</si>
  <si>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</si>
  <si>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</si>
  <si>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</si>
  <si>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</si>
  <si>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</si>
  <si>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</si>
  <si>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</si>
  <si>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</si>
  <si>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</si>
  <si>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</si>
  <si>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</si>
  <si>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</si>
  <si>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</si>
  <si>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</si>
  <si>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</si>
  <si>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</si>
  <si>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</si>
  <si>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</si>
  <si>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</si>
  <si>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</si>
  <si>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</si>
  <si>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</si>
  <si>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</si>
  <si>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</si>
  <si>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</si>
  <si>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</si>
  <si>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</si>
  <si>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</si>
  <si>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</si>
  <si>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</si>
  <si>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</si>
  <si>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</si>
  <si>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</si>
  <si>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</si>
  <si>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</si>
  <si>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</si>
  <si>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</si>
  <si>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</si>
  <si>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</si>
  <si>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</si>
  <si>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</si>
  <si>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</si>
  <si>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</si>
  <si>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</si>
  <si>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</si>
  <si>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</si>
  <si>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</si>
  <si>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</si>
  <si>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</si>
  <si>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</si>
  <si>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</si>
  <si>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</si>
  <si>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</si>
  <si>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</si>
  <si>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</si>
  <si>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</si>
  <si>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</si>
  <si>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</si>
  <si>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</si>
  <si>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</si>
  <si>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</si>
  <si>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</si>
  <si>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</si>
  <si>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</si>
  <si>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</si>
  <si>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</si>
  <si>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</si>
  <si>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</si>
  <si>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</si>
  <si>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</si>
  <si>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</si>
  <si>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</si>
  <si>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</si>
  <si>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</si>
  <si>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</si>
  <si>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</si>
  <si>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</si>
  <si>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</si>
  <si>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</si>
  <si>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</si>
  <si>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</si>
  <si>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</si>
  <si>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</si>
  <si>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</si>
  <si>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</si>
  <si>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</si>
  <si>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</si>
  <si>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</si>
  <si>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</si>
  <si>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</si>
  <si>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</si>
  <si>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</si>
  <si>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</si>
  <si>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</si>
  <si>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</si>
  <si>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</si>
  <si>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</si>
  <si>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</si>
  <si>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</si>
  <si>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</si>
  <si>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</si>
  <si>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</si>
  <si>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</si>
  <si>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</si>
  <si>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</si>
  <si>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</si>
  <si>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</si>
  <si>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</si>
  <si>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</si>
  <si>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</si>
  <si>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</si>
  <si>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</si>
  <si>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</si>
  <si>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</si>
  <si>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</si>
  <si>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</si>
  <si>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</si>
  <si>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</si>
  <si>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</si>
  <si>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</si>
  <si>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</si>
  <si>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</si>
  <si>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</si>
  <si>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</si>
  <si>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</si>
  <si>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</si>
  <si>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</si>
  <si>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</si>
  <si>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</si>
  <si>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</si>
  <si>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</si>
  <si>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</si>
  <si>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</si>
  <si>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</si>
  <si>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</si>
  <si>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</si>
  <si>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</si>
  <si>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</si>
  <si>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</si>
  <si>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</si>
  <si>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</si>
  <si>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</si>
  <si>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</si>
  <si>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</si>
  <si>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</si>
  <si>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</si>
  <si>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</si>
  <si>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</si>
  <si>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</si>
  <si>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</si>
  <si>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</si>
  <si>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</si>
  <si>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</si>
  <si>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</si>
  <si>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</si>
  <si>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</si>
  <si>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</si>
  <si>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</si>
  <si>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</si>
  <si>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</si>
  <si>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</si>
  <si>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</si>
  <si>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</si>
  <si>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</si>
  <si>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</si>
  <si>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</si>
  <si>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</si>
  <si>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</si>
  <si>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</si>
  <si>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</si>
  <si>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</si>
  <si>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</si>
  <si>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</si>
  <si>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</si>
  <si>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</si>
  <si>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</si>
  <si>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</si>
  <si>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</si>
  <si>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</si>
  <si>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</si>
  <si>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</si>
  <si>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</si>
  <si>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</si>
  <si>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</si>
  <si>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</si>
  <si>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</si>
  <si>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</si>
  <si>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</si>
  <si>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</si>
  <si>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</si>
  <si>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</si>
  <si>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</si>
  <si>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</si>
  <si>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</si>
  <si>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</si>
  <si>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</si>
  <si>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</si>
  <si>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</si>
  <si>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</si>
  <si>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</si>
  <si>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</si>
  <si>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</si>
  <si>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</si>
  <si>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</si>
  <si>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</si>
  <si>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</si>
  <si>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</si>
  <si>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</si>
  <si>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</si>
  <si>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</si>
  <si>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</si>
  <si>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</si>
  <si>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</si>
  <si>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</si>
  <si>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</si>
  <si>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</si>
  <si>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</si>
  <si>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</si>
  <si>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</si>
  <si>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</si>
  <si>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</si>
  <si>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</si>
  <si>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</si>
  <si>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</si>
  <si>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</si>
  <si>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</si>
  <si>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</si>
  <si>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</si>
  <si>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</si>
  <si>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</si>
  <si>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</si>
  <si>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</si>
  <si>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</si>
  <si>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</si>
  <si>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</si>
  <si>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</si>
  <si>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</si>
  <si>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</si>
  <si>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</si>
  <si>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</si>
  <si>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</si>
  <si>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</si>
  <si>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</si>
  <si>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</si>
  <si>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</si>
  <si>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</si>
  <si>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</si>
  <si>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</si>
  <si>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</si>
  <si>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</si>
  <si>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</si>
  <si>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</si>
  <si>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</si>
  <si>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</si>
  <si>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</si>
  <si>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</si>
  <si>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</si>
  <si>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</si>
  <si>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</si>
  <si>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</si>
  <si>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</si>
  <si>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</si>
  <si>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</si>
  <si>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</si>
  <si>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</si>
  <si>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</si>
  <si>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</si>
  <si>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</si>
  <si>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</si>
  <si>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</si>
  <si>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</si>
  <si>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</si>
  <si>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</si>
  <si>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</si>
  <si>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</si>
  <si>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</si>
  <si>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</si>
  <si>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</si>
  <si>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</si>
  <si>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</si>
  <si>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</si>
  <si>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</si>
  <si>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</si>
  <si>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</si>
  <si>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</si>
  <si>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</si>
  <si>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</si>
  <si>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</si>
  <si>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</si>
  <si>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</si>
  <si>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</si>
  <si>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</si>
  <si>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</si>
  <si>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</si>
  <si>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</si>
  <si>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</si>
  <si>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</si>
  <si>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</si>
  <si>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</si>
  <si>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</si>
  <si>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</si>
  <si>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</si>
  <si>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</si>
  <si>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</si>
  <si>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</si>
  <si>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</si>
  <si>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</si>
  <si>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</si>
  <si>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</si>
  <si>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</si>
  <si>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</si>
  <si>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</si>
  <si>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</si>
  <si>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</si>
  <si>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</si>
  <si>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</si>
  <si>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</si>
  <si>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</si>
  <si>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</si>
  <si>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</si>
  <si>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</si>
  <si>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</si>
  <si>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</si>
  <si>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</si>
  <si>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</si>
  <si>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</si>
  <si>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</si>
  <si>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</si>
  <si>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</si>
  <si>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</si>
  <si>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</si>
  <si>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</si>
  <si>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</si>
  <si>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</si>
  <si>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</si>
  <si>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</si>
  <si>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</si>
  <si>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</si>
  <si>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</si>
  <si>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</si>
  <si>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</si>
  <si>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</si>
  <si>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</si>
  <si>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</si>
  <si>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</si>
  <si>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</si>
  <si>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</si>
  <si>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</si>
  <si>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</si>
  <si>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</si>
  <si>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</si>
  <si>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</si>
  <si>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</si>
  <si>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</si>
  <si>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</si>
  <si>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</si>
  <si>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</si>
  <si>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</si>
  <si>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</si>
  <si>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</si>
  <si>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</si>
  <si>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</si>
  <si>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</si>
  <si>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</si>
  <si>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</si>
  <si>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</si>
  <si>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</si>
  <si>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</si>
  <si>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</si>
  <si>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</si>
  <si>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</si>
  <si>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</si>
  <si>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</si>
  <si>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</si>
  <si>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</si>
  <si>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</si>
  <si>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</si>
  <si>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</si>
  <si>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</si>
  <si>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</si>
  <si>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</si>
  <si>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</si>
  <si>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</si>
  <si>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</si>
  <si>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</si>
  <si>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</si>
  <si>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</si>
  <si>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</si>
  <si>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</si>
  <si>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</si>
  <si>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</si>
  <si>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</si>
  <si>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</si>
  <si>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</si>
  <si>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</si>
  <si>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</si>
  <si>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</si>
  <si>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</si>
  <si>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</si>
  <si>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</si>
  <si>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</si>
  <si>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</si>
  <si>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</si>
  <si>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</si>
  <si>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</si>
  <si>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</si>
  <si>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</si>
  <si>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</si>
  <si>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</si>
  <si>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</si>
  <si>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</si>
  <si>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</si>
  <si>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</si>
  <si>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</si>
  <si>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</si>
  <si>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</si>
  <si>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</si>
  <si>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</si>
  <si>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</si>
  <si>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</si>
  <si>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</si>
  <si>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</si>
  <si>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</si>
  <si>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</si>
  <si>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</si>
  <si>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</si>
  <si>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</si>
  <si>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</si>
  <si>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</si>
  <si>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</si>
  <si>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</si>
  <si>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</si>
  <si>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</si>
  <si>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</si>
  <si>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</si>
  <si>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</si>
  <si>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</si>
  <si>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</si>
  <si>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</si>
  <si>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</si>
  <si>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</si>
  <si>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</si>
  <si>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</si>
  <si>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</si>
  <si>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</si>
  <si>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</si>
  <si>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</si>
  <si>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</si>
  <si>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</si>
  <si>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</si>
  <si>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</si>
  <si>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</si>
  <si>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</si>
  <si>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</si>
  <si>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</si>
  <si>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</si>
  <si>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</si>
  <si>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</si>
  <si>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</si>
  <si>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</si>
  <si>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</si>
  <si>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</si>
  <si>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</si>
  <si>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</si>
  <si>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</si>
  <si>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</si>
  <si>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</si>
  <si>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</si>
  <si>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</si>
  <si>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</si>
  <si>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</si>
  <si>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</si>
  <si>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</si>
  <si>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</si>
  <si>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</si>
  <si>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</si>
  <si>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</si>
  <si>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</si>
  <si>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</si>
  <si>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</si>
  <si>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</si>
  <si>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</si>
  <si>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</si>
  <si>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</si>
  <si>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</si>
  <si>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</si>
  <si>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</si>
  <si>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</si>
  <si>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</si>
  <si>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</si>
  <si>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</si>
  <si>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</si>
  <si>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</si>
  <si>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</si>
  <si>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</si>
  <si>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</si>
  <si>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</si>
  <si>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</si>
  <si>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</si>
  <si>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</si>
  <si>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</si>
  <si>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</si>
  <si>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</si>
  <si>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</si>
  <si>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</si>
  <si>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</si>
  <si>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</si>
  <si>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</si>
  <si>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</si>
  <si>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</si>
  <si>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</si>
  <si>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</si>
  <si>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</si>
  <si>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</si>
  <si>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</si>
  <si>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</si>
  <si>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</si>
  <si>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</si>
  <si>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</si>
  <si>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</si>
  <si>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</si>
  <si>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</si>
  <si>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</si>
  <si>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</si>
  <si>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</si>
  <si>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</si>
  <si>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</si>
  <si>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</si>
  <si>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</si>
  <si>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</si>
  <si>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</si>
  <si>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</si>
  <si>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</si>
  <si>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</si>
  <si>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</si>
  <si>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</si>
  <si>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</si>
  <si>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</si>
  <si>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</si>
  <si>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</si>
  <si>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</si>
  <si>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</si>
  <si>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</si>
  <si>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</si>
  <si>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</si>
  <si>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</si>
  <si>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</si>
  <si>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</si>
  <si>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</si>
  <si>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</si>
  <si>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</si>
  <si>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</si>
  <si>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</si>
  <si>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</si>
  <si>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</si>
  <si>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</si>
  <si>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</si>
  <si>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</si>
  <si>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</si>
  <si>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</si>
  <si>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</si>
  <si>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</si>
  <si>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</si>
  <si>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</si>
  <si>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</si>
  <si>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</si>
  <si>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</si>
  <si>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</si>
  <si>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</si>
  <si>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</si>
  <si>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</si>
  <si>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</si>
  <si>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</si>
  <si>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</si>
  <si>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</si>
  <si>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</si>
  <si>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</si>
  <si>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</si>
  <si>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</si>
  <si>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</si>
  <si>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</si>
  <si>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</si>
  <si>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</si>
  <si>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</si>
  <si>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</si>
  <si>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</si>
  <si>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</si>
  <si>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</si>
  <si>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</si>
  <si>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</si>
  <si>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</si>
  <si>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</si>
  <si>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</si>
  <si>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</si>
  <si>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</si>
  <si>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</si>
  <si>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</si>
  <si>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</si>
  <si>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</si>
  <si>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</si>
  <si>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</si>
  <si>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</si>
  <si>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</si>
  <si>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</si>
  <si>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</si>
  <si>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</si>
  <si>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</si>
  <si>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</si>
  <si>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</si>
  <si>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</si>
  <si>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</si>
  <si>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</si>
  <si>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</si>
  <si>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</si>
  <si>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</si>
  <si>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</si>
  <si>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</si>
  <si>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</si>
  <si>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</si>
  <si>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</si>
  <si>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</si>
  <si>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</si>
  <si>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</si>
  <si>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</si>
  <si>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</si>
  <si>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</si>
  <si>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</si>
  <si>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</si>
  <si>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</si>
  <si>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</si>
  <si>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</si>
  <si>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</si>
  <si>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</si>
  <si>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</si>
  <si>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</si>
  <si>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</si>
  <si>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</si>
  <si>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</si>
  <si>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</si>
  <si>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</si>
  <si>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</si>
  <si>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</si>
  <si>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</si>
  <si>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</si>
  <si>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</si>
  <si>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</si>
  <si>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</si>
  <si>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</si>
  <si>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</si>
  <si>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</si>
  <si>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</si>
  <si>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</si>
  <si>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</si>
  <si>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</si>
  <si>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</si>
  <si>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</si>
  <si>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</si>
  <si>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</si>
  <si>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</si>
  <si>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</si>
  <si>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</si>
  <si>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</si>
  <si>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</si>
  <si>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</si>
  <si>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</si>
  <si>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</si>
  <si>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</si>
  <si>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</si>
  <si>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</si>
  <si>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</si>
  <si>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</si>
  <si>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</si>
  <si>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</si>
  <si>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</si>
  <si>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</si>
  <si>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</si>
  <si>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</si>
  <si>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</si>
  <si>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</si>
  <si>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</si>
  <si>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</si>
  <si>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</si>
  <si>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</si>
  <si>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</si>
  <si>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</si>
  <si>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</si>
  <si>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</si>
  <si>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</si>
  <si>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</si>
  <si>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</si>
  <si>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</si>
  <si>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</si>
  <si>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</si>
  <si>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</si>
  <si>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</si>
  <si>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</si>
  <si>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</si>
  <si>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</si>
  <si>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</si>
  <si>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</si>
  <si>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</si>
  <si>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</si>
  <si>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</si>
  <si>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</si>
  <si>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</si>
  <si>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</si>
  <si>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</si>
  <si>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</si>
  <si>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</si>
  <si>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</si>
  <si>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</si>
  <si>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</si>
  <si>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</si>
  <si>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</si>
  <si>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</si>
  <si>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</si>
  <si>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</si>
  <si>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</si>
  <si>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</si>
  <si>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</si>
  <si>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</si>
  <si>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</si>
  <si>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</si>
  <si>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</si>
  <si>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</si>
  <si>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</si>
  <si>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</si>
  <si>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</si>
  <si>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</si>
  <si>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</si>
  <si>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</si>
  <si>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</si>
  <si>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</si>
  <si>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</si>
  <si>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</si>
  <si>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</si>
  <si>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</si>
  <si>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</si>
  <si>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</si>
  <si>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</si>
  <si>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</si>
  <si>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</si>
  <si>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</si>
  <si>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</si>
  <si>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</si>
  <si>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</si>
  <si>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</si>
  <si>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</si>
  <si>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</si>
  <si>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</si>
  <si>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</si>
  <si>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</si>
  <si>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</si>
  <si>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</si>
  <si>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</si>
  <si>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</si>
  <si>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</si>
  <si>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</si>
  <si>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</si>
  <si>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</si>
  <si>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</si>
  <si>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</si>
  <si>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</si>
  <si>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</si>
  <si>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</si>
  <si>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</si>
  <si>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</si>
  <si>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</si>
  <si>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</si>
  <si>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</si>
  <si>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</si>
  <si>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</si>
  <si>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</si>
  <si>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</si>
  <si>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</si>
  <si>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</si>
  <si>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</si>
  <si>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</si>
  <si>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</si>
  <si>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</si>
  <si>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</si>
  <si>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</si>
  <si>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</si>
  <si>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</si>
  <si>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</si>
  <si>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</si>
  <si>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</si>
  <si>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</si>
  <si>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</si>
  <si>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</si>
  <si>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</si>
  <si>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</si>
  <si>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</si>
  <si>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</si>
  <si>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</si>
  <si>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</si>
  <si>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</si>
  <si>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</si>
  <si>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</si>
  <si>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</si>
  <si>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</si>
  <si>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</si>
  <si>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</si>
  <si>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</si>
  <si>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</si>
  <si>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</si>
  <si>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</si>
  <si>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</si>
  <si>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</si>
  <si>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</si>
  <si>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</si>
  <si>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</si>
  <si>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</si>
  <si>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</si>
  <si>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</si>
  <si>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</si>
  <si>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</si>
  <si>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</si>
  <si>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</si>
  <si>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</si>
  <si>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</si>
  <si>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</si>
  <si>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</si>
  <si>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</si>
  <si>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</si>
  <si>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</si>
  <si>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</si>
  <si>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</si>
  <si>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</si>
  <si>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</si>
  <si>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</si>
  <si>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</si>
  <si>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</si>
  <si>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</si>
  <si>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</si>
  <si>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</si>
  <si>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</si>
  <si>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</si>
  <si>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</si>
  <si>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</si>
  <si>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</si>
  <si>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</si>
  <si>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</si>
  <si>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</si>
  <si>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</si>
  <si>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</si>
  <si>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</si>
  <si>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</si>
  <si>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</si>
  <si>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</si>
  <si>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</si>
  <si>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</si>
  <si>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</si>
  <si>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</si>
  <si>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</si>
  <si>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</si>
  <si>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</si>
  <si>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</si>
  <si>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</si>
  <si>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</si>
  <si>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</si>
  <si>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</si>
  <si>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</si>
  <si>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</si>
  <si>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</si>
  <si>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</si>
  <si>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</si>
  <si>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</si>
  <si>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</si>
  <si>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</si>
  <si>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</si>
  <si>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</si>
  <si>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</si>
  <si>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</si>
  <si>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</si>
  <si>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</si>
  <si>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</si>
  <si>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</si>
  <si>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</si>
  <si>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</si>
  <si>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</si>
  <si>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</si>
  <si>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</si>
  <si>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</si>
  <si>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</si>
  <si>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</si>
  <si>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</si>
  <si>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</si>
  <si>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</si>
  <si>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</si>
  <si>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</si>
  <si>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</si>
  <si>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</si>
  <si>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</si>
  <si>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</si>
  <si>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</si>
  <si>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</si>
  <si>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</si>
  <si>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</si>
  <si>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</si>
  <si>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</si>
  <si>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</si>
  <si>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</si>
  <si>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</si>
  <si>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</si>
  <si>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</si>
  <si>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</si>
  <si>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</si>
  <si>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</si>
  <si>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</si>
  <si>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</si>
  <si>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</si>
  <si>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</si>
  <si>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</si>
  <si>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</si>
  <si>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</si>
  <si>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</si>
  <si>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</si>
  <si>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</si>
  <si>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</si>
  <si>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</si>
  <si>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</si>
  <si>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</si>
  <si>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</si>
  <si>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</si>
  <si>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</si>
  <si>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</si>
  <si>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</si>
  <si>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</si>
  <si>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</si>
  <si>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</si>
  <si>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</si>
  <si>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</si>
  <si>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</si>
  <si>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</si>
  <si>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</si>
  <si>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</si>
  <si>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</si>
  <si>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</si>
  <si>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</si>
  <si>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</si>
  <si>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</si>
  <si>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</si>
  <si>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</si>
  <si>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</si>
  <si>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</si>
  <si>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</si>
  <si>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</si>
  <si>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</si>
  <si>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</si>
  <si>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</si>
  <si>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</si>
  <si>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</si>
  <si>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</si>
  <si>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</si>
  <si>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</si>
  <si>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</si>
  <si>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</si>
  <si>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</si>
  <si>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</si>
  <si>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</si>
  <si>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</si>
  <si>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</si>
  <si>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</si>
  <si>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</si>
  <si>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</si>
  <si>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</si>
  <si>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</si>
  <si>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</si>
  <si>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</si>
  <si>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</si>
  <si>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</si>
  <si>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</si>
  <si>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</si>
  <si>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</si>
  <si>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</si>
  <si>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</si>
  <si>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</si>
  <si>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</si>
  <si>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</si>
  <si>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</si>
  <si>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</si>
  <si>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</si>
  <si>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</si>
  <si>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</si>
  <si>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</si>
  <si>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</si>
  <si>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</si>
  <si>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</si>
  <si>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</si>
  <si>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</si>
  <si>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</si>
  <si>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</si>
  <si>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</si>
  <si>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</si>
  <si>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</si>
  <si>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</si>
  <si>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</si>
  <si>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</si>
  <si>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</si>
  <si>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</si>
  <si>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</si>
  <si>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</si>
  <si>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</si>
  <si>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</si>
  <si>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</si>
  <si>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</si>
  <si>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</si>
  <si>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</si>
  <si>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</si>
  <si>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</si>
  <si>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</si>
  <si>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</si>
  <si>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</si>
  <si>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</si>
  <si>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</si>
  <si>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</si>
  <si>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</si>
  <si>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</si>
  <si>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</si>
  <si>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</si>
  <si>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</si>
  <si>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</si>
  <si>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</si>
  <si>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</si>
  <si>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</si>
  <si>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</si>
  <si>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</si>
  <si>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</si>
  <si>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</si>
  <si>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</si>
  <si>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</si>
  <si>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</si>
  <si>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</si>
  <si>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</si>
  <si>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</si>
  <si>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</si>
  <si>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</si>
  <si>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</si>
  <si>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</si>
  <si>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</si>
  <si>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</si>
  <si>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</si>
  <si>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</si>
  <si>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</si>
  <si>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</si>
  <si>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</si>
  <si>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</si>
  <si>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</si>
  <si>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</si>
  <si>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</si>
  <si>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</si>
  <si>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</si>
  <si>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</si>
  <si>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</si>
  <si>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</si>
  <si>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</si>
  <si>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</si>
  <si>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</si>
  <si>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</si>
  <si>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</si>
  <si>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</si>
  <si>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</si>
  <si>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</si>
  <si>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</si>
  <si>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</si>
  <si>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</si>
  <si>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</si>
  <si>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</si>
  <si>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</si>
  <si>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</si>
  <si>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</si>
  <si>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</si>
  <si>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</si>
  <si>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</si>
  <si>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</si>
  <si>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</si>
  <si>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</si>
  <si>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</si>
  <si>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</si>
  <si>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</si>
  <si>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</si>
  <si>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</si>
  <si>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</si>
  <si>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</si>
  <si>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</si>
  <si>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</si>
  <si>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</si>
  <si>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</si>
  <si>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</si>
  <si>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</si>
  <si>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</si>
  <si>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</si>
  <si>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</si>
  <si>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</si>
  <si>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</si>
  <si>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</si>
  <si>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</si>
  <si>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</si>
  <si>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</si>
  <si>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</si>
  <si>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</si>
  <si>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</si>
  <si>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</si>
  <si>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</si>
  <si>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</si>
  <si>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</si>
  <si>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</si>
  <si>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</si>
  <si>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</si>
  <si>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</si>
  <si>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</si>
  <si>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</si>
  <si>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</si>
  <si>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</si>
  <si>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</si>
  <si>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</si>
  <si>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</si>
  <si>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</si>
  <si>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</si>
  <si>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</si>
  <si>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</si>
  <si>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</si>
  <si>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</si>
  <si>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</si>
  <si>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</si>
  <si>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</si>
  <si>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</si>
  <si>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</si>
  <si>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</si>
  <si>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</si>
  <si>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</si>
  <si>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</si>
  <si>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</si>
  <si>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</si>
  <si>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</si>
  <si>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</si>
  <si>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</si>
  <si>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</si>
  <si>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</si>
  <si>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</si>
  <si>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</si>
  <si>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</si>
  <si>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</si>
  <si>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</si>
  <si>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</si>
  <si>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</si>
  <si>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</si>
  <si>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</si>
  <si>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</si>
  <si>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</si>
  <si>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</si>
  <si>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</si>
  <si>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</si>
  <si>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</si>
  <si>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</si>
  <si>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</si>
  <si>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</si>
  <si>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</si>
  <si>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</si>
  <si>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</si>
  <si>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</si>
  <si>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</si>
  <si>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</si>
  <si>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</si>
  <si>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</si>
  <si>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</si>
  <si>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</si>
  <si>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</si>
  <si>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</si>
  <si>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</si>
  <si>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</si>
  <si>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</si>
  <si>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</si>
  <si>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</si>
  <si>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</si>
  <si>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</si>
  <si>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</si>
  <si>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</si>
  <si>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</si>
  <si>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</si>
  <si>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</si>
  <si>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</si>
  <si>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</si>
  <si>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</si>
  <si>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</si>
  <si>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</si>
  <si>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</si>
  <si>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</si>
  <si>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</si>
  <si>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</si>
  <si>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</si>
  <si>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</si>
  <si>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</si>
  <si>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</si>
  <si>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</si>
  <si>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</si>
  <si>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</si>
  <si>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</si>
  <si>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</si>
  <si>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</si>
  <si>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</si>
  <si>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</si>
  <si>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</si>
  <si>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</si>
  <si>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</si>
  <si>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</si>
  <si>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</si>
  <si>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</si>
  <si>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</si>
  <si>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</si>
  <si>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</si>
  <si>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</si>
  <si>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</si>
  <si>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</si>
  <si>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</si>
  <si>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</si>
  <si>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</si>
  <si>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</si>
  <si>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</si>
  <si>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</si>
  <si>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</si>
  <si>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</si>
  <si>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</si>
  <si>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</si>
  <si>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</si>
  <si>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</si>
  <si>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</si>
  <si>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</si>
  <si>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</si>
  <si>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</si>
  <si>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</si>
  <si>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</si>
  <si>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</si>
  <si>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</si>
  <si>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</si>
  <si>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</si>
  <si>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</si>
  <si>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</si>
  <si>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</si>
  <si>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</si>
  <si>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</si>
  <si>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</si>
  <si>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</si>
  <si>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</si>
  <si>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</si>
  <si>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</si>
  <si>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</si>
  <si>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</si>
  <si>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</si>
  <si>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</si>
  <si>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</si>
  <si>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</si>
  <si>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</si>
  <si>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</si>
  <si>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</si>
  <si>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</si>
  <si>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</si>
  <si>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</si>
  <si>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</si>
  <si>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</si>
  <si>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</si>
  <si>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</si>
  <si>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</si>
  <si>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</si>
  <si>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</si>
  <si>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</si>
  <si>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</si>
  <si>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</si>
  <si>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</si>
  <si>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</si>
  <si>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</si>
  <si>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</si>
  <si>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</si>
  <si>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</si>
  <si>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</si>
  <si>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</si>
  <si>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</si>
  <si>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</si>
  <si>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</si>
  <si>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</si>
  <si>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</si>
  <si>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</si>
  <si>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</si>
  <si>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</si>
  <si>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</si>
  <si>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</si>
  <si>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</si>
  <si>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</si>
  <si>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</si>
  <si>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</si>
  <si>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</si>
  <si>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</si>
  <si>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</si>
  <si>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</si>
  <si>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</si>
  <si>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</si>
  <si>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</si>
  <si>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</si>
  <si>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</si>
  <si>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</si>
  <si>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</si>
  <si>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</si>
  <si>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</si>
  <si>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</si>
  <si>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</si>
  <si>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</si>
  <si>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</si>
  <si>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</si>
  <si>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</si>
  <si>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</si>
  <si>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</si>
  <si>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</si>
  <si>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</si>
  <si>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</si>
  <si>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</si>
  <si>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</si>
  <si>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</si>
  <si>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</si>
  <si>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</si>
  <si>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</si>
  <si>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</si>
  <si>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</si>
  <si>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</si>
  <si>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</si>
  <si>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</si>
  <si>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</si>
  <si>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</si>
  <si>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</si>
  <si>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</si>
  <si>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</si>
  <si>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</si>
  <si>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</si>
  <si>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</si>
  <si>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</si>
  <si>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</si>
  <si>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</si>
  <si>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</si>
  <si>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</si>
  <si>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</si>
  <si>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</si>
  <si>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</si>
  <si>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</si>
  <si>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</si>
  <si>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</si>
  <si>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</si>
  <si>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</si>
  <si>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</si>
  <si>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</si>
  <si>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</si>
  <si>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</si>
  <si>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</si>
  <si>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</si>
  <si>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</si>
  <si>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</si>
  <si>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</si>
  <si>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</si>
  <si>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</si>
  <si>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</si>
  <si>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</si>
  <si>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</si>
  <si>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</si>
  <si>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</si>
  <si>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</si>
  <si>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</si>
  <si>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</si>
  <si>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</si>
  <si>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</si>
  <si>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</si>
  <si>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</si>
  <si>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</si>
  <si>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</si>
  <si>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</si>
  <si>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</si>
  <si>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</si>
  <si>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</si>
  <si>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</si>
  <si>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</si>
  <si>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</si>
  <si>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</si>
  <si>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</si>
  <si>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</si>
  <si>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</si>
  <si>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</si>
  <si>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</si>
  <si>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</si>
  <si>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</si>
  <si>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</si>
  <si>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</si>
  <si>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</si>
  <si>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</si>
  <si>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</si>
  <si>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</si>
  <si>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</si>
  <si>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</si>
  <si>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</si>
  <si>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</si>
  <si>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</si>
  <si>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</si>
  <si>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</si>
  <si>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</si>
  <si>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</si>
  <si>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</si>
  <si>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</si>
  <si>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</si>
  <si>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</si>
  <si>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</si>
  <si>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</si>
  <si>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</si>
  <si>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</si>
  <si>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</si>
  <si>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</si>
  <si>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</si>
  <si>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</si>
  <si>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</si>
  <si>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</si>
  <si>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</si>
  <si>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</si>
  <si>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</si>
  <si>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</si>
  <si>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</si>
  <si>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</si>
  <si>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</si>
  <si>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</si>
  <si>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</si>
  <si>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</si>
  <si>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</si>
  <si>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</si>
  <si>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</si>
  <si>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</si>
  <si>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</si>
  <si>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</si>
  <si>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</si>
  <si>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</si>
  <si>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</si>
  <si>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</si>
  <si>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</si>
  <si>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</si>
  <si>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</si>
  <si>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</si>
  <si>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</si>
  <si>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</si>
  <si>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</si>
  <si>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</si>
  <si>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</si>
  <si>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</si>
  <si>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</si>
  <si>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</si>
  <si>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</si>
  <si>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</si>
  <si>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</si>
  <si>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</si>
  <si>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</si>
  <si>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</si>
  <si>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</si>
  <si>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</si>
  <si>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</si>
  <si>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</si>
  <si>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</si>
  <si>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</si>
  <si>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</si>
  <si>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</si>
  <si>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</si>
  <si>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</si>
  <si>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</si>
  <si>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</si>
  <si>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</si>
  <si>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</si>
  <si>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</si>
  <si>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</si>
  <si>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</si>
  <si>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</si>
  <si>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</si>
  <si>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</si>
  <si>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</si>
  <si>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</si>
  <si>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</si>
  <si>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</si>
  <si>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</si>
  <si>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</si>
  <si>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</si>
  <si>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</si>
  <si>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</si>
  <si>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</si>
  <si>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</si>
  <si>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</si>
  <si>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</si>
  <si>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</si>
  <si>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</si>
  <si>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</si>
  <si>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</si>
  <si>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</si>
  <si>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</si>
  <si>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</si>
  <si>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</si>
  <si>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</si>
  <si>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</si>
  <si>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</si>
  <si>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</si>
  <si>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</si>
  <si>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</si>
  <si>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</si>
  <si>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</si>
  <si>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</si>
  <si>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</si>
  <si>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</si>
  <si>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</si>
  <si>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</si>
  <si>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</si>
  <si>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</si>
  <si>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</si>
  <si>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</si>
  <si>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</si>
  <si>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</si>
  <si>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</si>
  <si>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</si>
  <si>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</si>
  <si>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</si>
  <si>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</si>
  <si>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</si>
  <si>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</si>
  <si>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</si>
  <si>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</si>
  <si>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</si>
  <si>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</si>
  <si>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</si>
  <si>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</si>
  <si>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</si>
  <si>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</si>
  <si>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</si>
  <si>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</si>
  <si>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</si>
  <si>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</si>
  <si>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</si>
  <si>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</si>
  <si>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</si>
  <si>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</si>
  <si>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</si>
  <si>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</si>
  <si>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</si>
  <si>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</si>
  <si>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</si>
  <si>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</si>
  <si>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</si>
  <si>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</si>
  <si>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</si>
  <si>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</si>
  <si>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</si>
  <si>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</si>
  <si>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</si>
  <si>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</si>
  <si>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</si>
  <si>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</si>
  <si>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</si>
  <si>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</si>
  <si>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</si>
  <si>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</si>
  <si>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</si>
  <si>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</si>
  <si>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</si>
  <si>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</si>
  <si>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</si>
  <si>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</si>
  <si>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</si>
  <si>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</si>
  <si>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</si>
  <si>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</si>
  <si>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</si>
  <si>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</si>
  <si>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</si>
  <si>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</si>
  <si>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</si>
  <si>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</si>
  <si>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</si>
  <si>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</si>
  <si>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</si>
  <si>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</si>
  <si>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</si>
  <si>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</si>
  <si>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</si>
  <si>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</si>
  <si>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</si>
  <si>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</si>
  <si>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</si>
  <si>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</si>
  <si>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</si>
  <si>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</si>
  <si>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</si>
  <si>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</si>
  <si>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</si>
  <si>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</si>
  <si>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</si>
  <si>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</si>
  <si>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</si>
  <si>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</si>
  <si>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</si>
  <si>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</si>
  <si>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</si>
  <si>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</si>
  <si>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</si>
  <si>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</si>
  <si>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</si>
  <si>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</si>
  <si>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</si>
  <si>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</si>
  <si>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</si>
  <si>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</si>
  <si>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</si>
  <si>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</si>
  <si>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</si>
  <si>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</si>
  <si>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</si>
  <si>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</si>
  <si>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</si>
  <si>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</si>
  <si>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</si>
  <si>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</si>
  <si>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</si>
  <si>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</si>
  <si>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</si>
  <si>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</si>
  <si>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</si>
  <si>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</si>
  <si>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</si>
  <si>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</si>
  <si>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</si>
  <si>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</si>
  <si>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</si>
  <si>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</si>
  <si>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</si>
  <si>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</si>
  <si>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</si>
  <si>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</si>
  <si>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</si>
  <si>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</si>
  <si>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</si>
  <si>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</si>
  <si>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</si>
  <si>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</si>
  <si>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</si>
  <si>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</si>
  <si>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</si>
  <si>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</si>
  <si>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</si>
  <si>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</si>
  <si>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</si>
  <si>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</si>
  <si>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</si>
  <si>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</si>
  <si>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</si>
  <si>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</si>
  <si>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</si>
  <si>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</si>
  <si>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</si>
  <si>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</si>
  <si>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</si>
  <si>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</si>
  <si>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</si>
  <si>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</si>
  <si>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</si>
  <si>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</si>
  <si>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</si>
  <si>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</si>
  <si>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</si>
  <si>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</si>
  <si>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</si>
  <si>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</si>
  <si>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</si>
  <si>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</si>
  <si>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</si>
  <si>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</si>
  <si>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</si>
  <si>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</si>
  <si>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</si>
  <si>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</si>
  <si>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</si>
  <si>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</si>
  <si>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</si>
  <si>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</si>
  <si>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</si>
  <si>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</si>
  <si>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</si>
  <si>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</si>
  <si>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</si>
  <si>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</si>
  <si>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</si>
  <si>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</si>
  <si>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</si>
  <si>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</si>
  <si>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</si>
  <si>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</si>
  <si>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</si>
  <si>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</si>
  <si>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</si>
  <si>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</si>
  <si>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</si>
  <si>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</si>
  <si>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</si>
  <si>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</si>
  <si>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</si>
  <si>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</si>
  <si>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</si>
  <si>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</si>
  <si>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</si>
  <si>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</si>
  <si>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</si>
  <si>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</si>
  <si>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</si>
  <si>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</si>
  <si>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</si>
  <si>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</si>
  <si>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</si>
  <si>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</si>
  <si>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</si>
  <si>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</si>
  <si>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</si>
  <si>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</si>
  <si>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</si>
  <si>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</si>
  <si>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</si>
  <si>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</si>
  <si>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</si>
  <si>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</si>
  <si>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</si>
  <si>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</si>
  <si>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</si>
  <si>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</si>
  <si>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</si>
  <si>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</si>
  <si>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</si>
  <si>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</si>
  <si>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</si>
  <si>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</si>
  <si>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</si>
  <si>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</si>
  <si>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</si>
  <si>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</si>
  <si>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</si>
  <si>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</si>
  <si>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</si>
  <si>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</si>
  <si>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</si>
  <si>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</si>
  <si>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</si>
  <si>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</si>
  <si>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</si>
  <si>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</si>
  <si>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</si>
  <si>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</si>
  <si>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</si>
  <si>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</si>
  <si>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</si>
  <si>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</si>
  <si>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</si>
  <si>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</si>
  <si>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</si>
  <si>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</si>
  <si>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</si>
  <si>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</si>
  <si>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</si>
  <si>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</si>
  <si>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</si>
  <si>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</si>
  <si>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</si>
  <si>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</si>
  <si>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</si>
  <si>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</si>
  <si>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</si>
  <si>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</si>
  <si>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</si>
  <si>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</si>
  <si>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</si>
  <si>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</si>
  <si>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</si>
  <si>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</si>
  <si>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</si>
  <si>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</si>
  <si>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</si>
  <si>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</si>
  <si>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</si>
  <si>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</si>
  <si>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</si>
  <si>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</si>
  <si>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</si>
  <si>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</si>
  <si>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</si>
  <si>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</si>
  <si>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</si>
  <si>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</si>
  <si>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</si>
  <si>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</si>
  <si>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</si>
  <si>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</si>
  <si>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</si>
  <si>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</si>
  <si>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</si>
  <si>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</si>
  <si>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</si>
  <si>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</si>
  <si>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</si>
  <si>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</si>
  <si>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</si>
  <si>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</si>
  <si>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</si>
  <si>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</si>
  <si>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</si>
  <si>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</si>
  <si>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</si>
  <si>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</si>
  <si>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</si>
  <si>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</si>
  <si>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</si>
  <si>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</si>
  <si>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</si>
  <si>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</si>
  <si>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</si>
  <si>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</si>
  <si>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</si>
  <si>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</si>
  <si>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</si>
  <si>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</si>
  <si>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</si>
  <si>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</si>
  <si>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</si>
  <si>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</si>
  <si>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</si>
  <si>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</si>
  <si>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</si>
  <si>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</si>
  <si>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</si>
  <si>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</si>
  <si>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</si>
  <si>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</si>
  <si>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</si>
  <si>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</si>
  <si>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</si>
  <si>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</si>
  <si>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</si>
  <si>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</si>
  <si>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</si>
  <si>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</si>
  <si>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</si>
  <si>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</si>
  <si>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</si>
  <si>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</si>
  <si>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</si>
  <si>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</si>
  <si>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</si>
  <si>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</si>
  <si>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</si>
  <si>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</si>
  <si>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</si>
  <si>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</si>
  <si>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</si>
  <si>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</si>
  <si>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</si>
  <si>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</si>
  <si>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</si>
  <si>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</si>
  <si>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</si>
  <si>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</si>
  <si>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</si>
  <si>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</si>
  <si>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</si>
  <si>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</si>
  <si>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</si>
  <si>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</si>
  <si>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</si>
  <si>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</si>
  <si>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</si>
  <si>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</si>
  <si>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</si>
  <si>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</si>
  <si>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</si>
  <si>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</si>
  <si>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</si>
  <si>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</si>
  <si>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</si>
  <si>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</si>
  <si>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</si>
  <si>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</si>
  <si>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</si>
  <si>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</si>
  <si>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</si>
  <si>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</si>
  <si>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</si>
  <si>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</si>
  <si>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</si>
  <si>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</si>
  <si>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</si>
  <si>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</si>
  <si>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</si>
  <si>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</si>
  <si>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</si>
  <si>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</si>
  <si>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</si>
  <si>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</si>
  <si>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</si>
  <si>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</si>
  <si>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</si>
  <si>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</si>
  <si>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</si>
  <si>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</si>
  <si>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</si>
  <si>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</si>
  <si>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</si>
  <si>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</si>
  <si>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</si>
  <si>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</si>
  <si>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</si>
  <si>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</si>
  <si>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</si>
  <si>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</si>
  <si>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</si>
  <si>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</si>
  <si>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</si>
  <si>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</si>
  <si>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</si>
  <si>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</si>
  <si>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</si>
  <si>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</si>
  <si>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</si>
  <si>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</si>
  <si>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</si>
  <si>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</si>
  <si>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</si>
  <si>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</si>
  <si>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</si>
  <si>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</si>
  <si>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</si>
  <si>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</si>
  <si>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</si>
  <si>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</si>
  <si>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</si>
  <si>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</si>
  <si>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</si>
  <si>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</si>
  <si>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</si>
  <si>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</si>
  <si>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</si>
  <si>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</si>
  <si>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</si>
  <si>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</si>
  <si>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</si>
  <si>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</si>
  <si>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</si>
  <si>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</si>
  <si>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</si>
  <si>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</si>
  <si>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</si>
  <si>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</si>
  <si>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</si>
  <si>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</si>
  <si>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</si>
  <si>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</si>
  <si>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</si>
  <si>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</si>
  <si>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</si>
  <si>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</si>
  <si>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</si>
  <si>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</si>
  <si>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</si>
  <si>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</si>
  <si>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</si>
  <si>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</si>
  <si>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</si>
  <si>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</si>
  <si>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</si>
  <si>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</si>
  <si>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</si>
  <si>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</si>
  <si>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</si>
  <si>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</si>
  <si>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</si>
  <si>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</si>
  <si>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</si>
  <si>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</si>
  <si>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</si>
  <si>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</si>
  <si>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</si>
  <si>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</si>
  <si>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</si>
  <si>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</si>
  <si>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</si>
  <si>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</si>
  <si>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</si>
  <si>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</si>
  <si>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</si>
  <si>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</si>
  <si>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</si>
  <si>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</si>
  <si>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</si>
  <si>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</si>
  <si>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</si>
  <si>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</si>
  <si>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</si>
  <si>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</si>
  <si>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</si>
  <si>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</si>
  <si>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</si>
  <si>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</si>
  <si>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</si>
  <si>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</si>
  <si>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</si>
  <si>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</si>
  <si>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</si>
  <si>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</si>
  <si>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</si>
  <si>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</si>
  <si>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</si>
  <si>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</si>
  <si>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</si>
  <si>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</si>
  <si>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</si>
  <si>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</si>
  <si>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</si>
  <si>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</si>
  <si>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</si>
  <si>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</si>
  <si>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</si>
  <si>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</si>
  <si>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</si>
  <si>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</si>
  <si>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</si>
  <si>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</si>
  <si>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</si>
  <si>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</si>
  <si>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</si>
  <si>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</si>
  <si>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</si>
  <si>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</si>
  <si>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</si>
  <si>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</si>
  <si>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</si>
  <si>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</si>
  <si>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</si>
  <si>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</si>
  <si>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</si>
  <si>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</si>
  <si>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</si>
  <si>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</si>
  <si>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</si>
  <si>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</si>
  <si>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</si>
  <si>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</si>
  <si>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</si>
  <si>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</si>
  <si>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</si>
  <si>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</si>
  <si>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</si>
  <si>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</si>
  <si>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</si>
  <si>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</si>
  <si>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</si>
  <si>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</si>
  <si>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</si>
  <si>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</si>
  <si>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</si>
  <si>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</si>
  <si>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</si>
  <si>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</si>
  <si>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</si>
  <si>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</si>
  <si>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</si>
  <si>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</si>
  <si>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</si>
  <si>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</si>
  <si>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</si>
  <si>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</si>
  <si>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</si>
  <si>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</si>
  <si>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</si>
  <si>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</si>
  <si>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</si>
  <si>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</si>
  <si>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</si>
  <si>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</si>
  <si>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</si>
  <si>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</si>
  <si>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</si>
  <si>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</si>
  <si>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</si>
  <si>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</si>
  <si>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</si>
  <si>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</si>
  <si>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</si>
  <si>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</si>
  <si>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</si>
  <si>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</si>
  <si>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</si>
  <si>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</si>
  <si>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</si>
  <si>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</si>
  <si>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</si>
  <si>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</si>
  <si>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</si>
  <si>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</si>
  <si>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</si>
  <si>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</si>
  <si>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</si>
  <si>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</si>
  <si>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</si>
  <si>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</si>
  <si>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</si>
  <si>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</si>
  <si>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</si>
  <si>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</si>
  <si>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</si>
  <si>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</si>
  <si>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</si>
  <si>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</si>
  <si>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</si>
  <si>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</si>
  <si>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</si>
  <si>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</si>
  <si>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</si>
  <si>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</si>
  <si>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</si>
  <si>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</si>
  <si>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</si>
  <si>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</si>
  <si>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</si>
  <si>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</si>
  <si>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</si>
  <si>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</si>
  <si>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</si>
  <si>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</si>
  <si>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</si>
  <si>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</si>
  <si>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</si>
  <si>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</si>
  <si>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</si>
  <si>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</si>
  <si>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</si>
  <si>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</si>
  <si>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</si>
  <si>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</si>
  <si>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</si>
  <si>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</si>
  <si>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</si>
  <si>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</si>
  <si>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</si>
  <si>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</si>
  <si>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</si>
  <si>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</si>
  <si>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</si>
  <si>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</si>
  <si>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</si>
  <si>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</si>
  <si>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</si>
  <si>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</si>
  <si>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</si>
  <si>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</si>
  <si>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</si>
  <si>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</si>
  <si>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</si>
  <si>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</si>
  <si>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</si>
  <si>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</si>
  <si>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</si>
  <si>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</si>
  <si>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</si>
  <si>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</si>
  <si>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</si>
  <si>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</si>
  <si>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</si>
  <si>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</si>
  <si>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</si>
  <si>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</si>
  <si>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</si>
  <si>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</si>
  <si>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</si>
  <si>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</si>
  <si>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</si>
  <si>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</si>
  <si>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</si>
  <si>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</si>
  <si>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</si>
  <si>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</si>
  <si>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</si>
  <si>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</si>
  <si>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</si>
  <si>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</si>
  <si>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</si>
  <si>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</si>
  <si>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</si>
  <si>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</si>
  <si>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</si>
  <si>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</si>
  <si>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</si>
  <si>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</si>
  <si>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</si>
  <si>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</si>
  <si>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</si>
  <si>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</si>
  <si>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</si>
  <si>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</si>
  <si>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</si>
  <si>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</si>
  <si>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</si>
  <si>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</si>
  <si>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</si>
  <si>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</si>
  <si>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</si>
  <si>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</si>
  <si>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</si>
  <si>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</si>
  <si>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</si>
  <si>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</si>
  <si>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</si>
  <si>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</si>
  <si>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</si>
  <si>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</si>
  <si>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</si>
  <si>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</si>
  <si>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</si>
  <si>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</si>
  <si>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</si>
  <si>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</si>
  <si>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</si>
  <si>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</si>
  <si>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</si>
  <si>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</si>
  <si>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</si>
  <si>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</si>
  <si>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</si>
  <si>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</si>
  <si>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</si>
  <si>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</si>
  <si>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</si>
  <si>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</si>
  <si>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</si>
  <si>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</si>
  <si>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</si>
  <si>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</si>
  <si>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</si>
  <si>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</si>
  <si>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</si>
  <si>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</si>
  <si>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</si>
  <si>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</si>
  <si>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</si>
  <si>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</si>
  <si>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</si>
  <si>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</si>
  <si>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</si>
  <si>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</si>
  <si>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</si>
  <si>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</si>
  <si>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</si>
  <si>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</si>
  <si>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</si>
  <si>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</si>
  <si>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</si>
  <si>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</si>
  <si>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</si>
  <si>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</si>
  <si>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</si>
  <si>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</si>
  <si>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</si>
  <si>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</si>
  <si>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</si>
  <si>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</si>
  <si>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</si>
  <si>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</si>
  <si>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</si>
  <si>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</si>
  <si>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</si>
  <si>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</si>
  <si>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</si>
  <si>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</si>
  <si>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</si>
  <si>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</si>
  <si>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</si>
  <si>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</si>
  <si>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</si>
  <si>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</si>
  <si>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</si>
  <si>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</si>
  <si>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</si>
  <si>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</si>
  <si>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</si>
  <si>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</si>
  <si>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</si>
  <si>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</si>
  <si>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</si>
  <si>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</si>
  <si>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</si>
  <si>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</si>
  <si>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</si>
  <si>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</si>
  <si>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</si>
  <si>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</si>
  <si>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</si>
  <si>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</si>
  <si>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</si>
  <si>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</si>
  <si>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</si>
  <si>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</si>
  <si>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</si>
  <si>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</si>
  <si>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</si>
  <si>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</si>
  <si>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</si>
  <si>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</si>
  <si>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</si>
  <si>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</si>
  <si>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</si>
  <si>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</si>
  <si>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</si>
  <si>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</si>
  <si>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</si>
  <si>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</si>
  <si>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</si>
  <si>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</si>
  <si>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</si>
  <si>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</si>
  <si>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</si>
  <si>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</si>
  <si>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</si>
  <si>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</si>
  <si>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</si>
  <si>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</si>
  <si>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</si>
  <si>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</si>
  <si>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</si>
  <si>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</si>
  <si>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</si>
  <si>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</si>
  <si>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</si>
  <si>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</si>
  <si>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</si>
  <si>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</si>
  <si>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</si>
  <si>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</si>
  <si>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</si>
  <si>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</si>
  <si>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</si>
  <si>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</si>
  <si>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</si>
  <si>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</si>
  <si>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</si>
  <si>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</si>
  <si>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</si>
  <si>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</si>
  <si>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</si>
  <si>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</si>
  <si>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</si>
  <si>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</si>
  <si>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</si>
  <si>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</si>
  <si>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</si>
  <si>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</si>
  <si>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</si>
  <si>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</si>
  <si>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</si>
  <si>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</si>
  <si>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</si>
  <si>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</si>
  <si>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</si>
  <si>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</si>
  <si>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</si>
  <si>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</si>
  <si>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</si>
  <si>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</si>
  <si>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</si>
  <si>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</si>
  <si>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</si>
  <si>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</si>
  <si>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</si>
  <si>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</si>
  <si>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</si>
  <si>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</si>
  <si>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</si>
  <si>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</si>
  <si>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</si>
  <si>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</si>
  <si>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</si>
  <si>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</si>
  <si>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</si>
  <si>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</si>
  <si>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</si>
  <si>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</si>
  <si>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</si>
  <si>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</si>
  <si>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</si>
  <si>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</si>
  <si>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</si>
  <si>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</si>
  <si>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</si>
  <si>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</si>
  <si>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</si>
  <si>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</si>
  <si>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</si>
  <si>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</si>
  <si>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</si>
  <si>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</si>
  <si>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</si>
  <si>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</si>
  <si>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</si>
  <si>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</si>
  <si>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</si>
  <si>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</si>
  <si>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</si>
  <si>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</si>
  <si>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</si>
  <si>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</si>
  <si>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</si>
  <si>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</si>
  <si>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</si>
  <si>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</si>
  <si>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</si>
  <si>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</si>
  <si>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</si>
  <si>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</si>
  <si>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</si>
  <si>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</si>
  <si>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</si>
  <si>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</si>
  <si>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</si>
  <si>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</si>
  <si>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</si>
  <si>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</si>
  <si>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</si>
  <si>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</si>
  <si>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</si>
  <si>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</si>
  <si>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</si>
  <si>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</si>
  <si>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</si>
  <si>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</si>
  <si>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</si>
  <si>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</si>
  <si>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</si>
  <si>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</si>
  <si>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</si>
  <si>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</si>
  <si>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</si>
  <si>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</si>
  <si>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</si>
  <si>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</si>
  <si>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</si>
  <si>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</si>
  <si>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</si>
  <si>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</si>
  <si>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</si>
  <si>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</si>
  <si>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</si>
  <si>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</si>
  <si>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</si>
  <si>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</si>
  <si>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</si>
  <si>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</si>
  <si>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</si>
  <si>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</si>
  <si>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</si>
  <si>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</si>
  <si>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</si>
  <si>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</si>
  <si>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</si>
  <si>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</si>
  <si>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</si>
  <si>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</si>
  <si>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</si>
  <si>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</si>
  <si>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</si>
  <si>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</si>
  <si>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</si>
  <si>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</si>
  <si>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</si>
  <si>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</si>
  <si>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</si>
  <si>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</si>
  <si>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</si>
  <si>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</si>
  <si>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</si>
  <si>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</si>
  <si>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</si>
  <si>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</si>
  <si>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</si>
  <si>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</si>
  <si>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</si>
  <si>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</si>
  <si>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</si>
  <si>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</si>
  <si>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</si>
  <si>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</si>
  <si>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</si>
  <si>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</si>
  <si>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</si>
  <si>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</si>
  <si>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</si>
  <si>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</si>
  <si>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</si>
  <si>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</si>
  <si>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</si>
  <si>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</si>
  <si>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</si>
  <si>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</si>
  <si>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</si>
  <si>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</si>
  <si>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</si>
  <si>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</si>
  <si>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</si>
  <si>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</si>
  <si>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</si>
  <si>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</si>
  <si>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</si>
  <si>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</si>
  <si>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</si>
  <si>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</si>
  <si>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</si>
  <si>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</si>
  <si>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</si>
  <si>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</si>
  <si>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</si>
  <si>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</si>
  <si>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</si>
  <si>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</si>
  <si>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</si>
  <si>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</si>
  <si>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</si>
  <si>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</si>
  <si>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</si>
  <si>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</si>
  <si>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</si>
  <si>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</si>
  <si>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</si>
  <si>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</si>
  <si>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</si>
  <si>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</si>
  <si>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</si>
  <si>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</si>
  <si>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</si>
  <si>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</si>
  <si>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</si>
  <si>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</si>
  <si>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</si>
  <si>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</si>
  <si>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</si>
  <si>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</si>
  <si>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</si>
  <si>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</si>
  <si>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</si>
  <si>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</si>
  <si>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</si>
  <si>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</si>
  <si>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</si>
  <si>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</si>
  <si>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</si>
  <si>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</si>
  <si>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</si>
  <si>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</si>
  <si>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</si>
  <si>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</si>
  <si>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</si>
  <si>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</si>
  <si>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</si>
  <si>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</si>
  <si>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</si>
  <si>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</si>
  <si>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</si>
  <si>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</si>
  <si>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</si>
  <si>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</si>
  <si>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</si>
  <si>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</si>
  <si>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</si>
  <si>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</si>
  <si>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</si>
  <si>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</si>
  <si>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</si>
  <si>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</si>
  <si>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</si>
  <si>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</si>
  <si>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</si>
  <si>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</si>
  <si>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</si>
  <si>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</si>
  <si>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</si>
  <si>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</si>
  <si>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</si>
  <si>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</si>
  <si>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</si>
  <si>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</si>
  <si>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</si>
  <si>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</si>
  <si>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</si>
  <si>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</si>
  <si>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</si>
  <si>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</si>
  <si>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</si>
  <si>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</si>
  <si>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</si>
  <si>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</si>
  <si>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</si>
  <si>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</si>
  <si>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</si>
  <si>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</si>
  <si>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</si>
  <si>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</si>
  <si>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</si>
  <si>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</si>
  <si>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</si>
  <si>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</si>
  <si>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</si>
  <si>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</si>
  <si>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</si>
  <si>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</si>
  <si>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</si>
  <si>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</si>
  <si>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</si>
  <si>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</si>
  <si>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</si>
  <si>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</si>
  <si>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</si>
  <si>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</si>
  <si>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</si>
  <si>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</si>
  <si>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</si>
  <si>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</si>
  <si>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</si>
  <si>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</si>
  <si>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</si>
  <si>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</si>
  <si>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</si>
  <si>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</si>
  <si>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</si>
  <si>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</si>
  <si>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</si>
  <si>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</si>
  <si>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</si>
  <si>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</si>
  <si>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</si>
  <si>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</si>
  <si>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</si>
  <si>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</si>
  <si>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</si>
  <si>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</si>
  <si>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</si>
  <si>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</si>
  <si>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</si>
  <si>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</si>
  <si>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</si>
  <si>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</si>
  <si>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</si>
  <si>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</si>
  <si>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</si>
  <si>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</si>
  <si>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</si>
  <si>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</si>
  <si>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</si>
  <si>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</si>
  <si>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</si>
  <si>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</si>
  <si>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</si>
  <si>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</si>
  <si>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</si>
  <si>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</si>
  <si>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</si>
  <si>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</si>
  <si>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</si>
  <si>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</si>
  <si>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</si>
  <si>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</si>
  <si>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</si>
  <si>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</si>
  <si>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</si>
  <si>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</si>
  <si>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</si>
  <si>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</si>
  <si>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</si>
  <si>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</si>
  <si>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</si>
  <si>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</si>
  <si>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</si>
  <si>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</si>
  <si>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</si>
  <si>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</si>
  <si>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</si>
  <si>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</si>
  <si>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</si>
  <si>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</si>
  <si>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</si>
  <si>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</si>
  <si>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</si>
  <si>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</si>
  <si>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</si>
  <si>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</si>
  <si>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</si>
  <si>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</si>
  <si>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</si>
  <si>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</si>
  <si>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</si>
  <si>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</si>
  <si>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</si>
  <si>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</si>
  <si>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</si>
  <si>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</si>
  <si>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</si>
  <si>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</si>
  <si>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</si>
  <si>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</si>
  <si>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</si>
  <si>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</si>
  <si>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</si>
  <si>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</si>
  <si>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</si>
  <si>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</si>
  <si>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</si>
  <si>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</si>
  <si>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</si>
  <si>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</si>
  <si>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</si>
  <si>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</si>
  <si>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</si>
  <si>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</si>
  <si>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</si>
  <si>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</si>
  <si>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</si>
  <si>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</si>
  <si>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</si>
  <si>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</si>
  <si>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</si>
  <si>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</si>
  <si>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</si>
  <si>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</si>
  <si>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</si>
  <si>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</si>
  <si>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</si>
  <si>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</si>
  <si>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</si>
  <si>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</si>
  <si>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</si>
  <si>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</si>
  <si>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</si>
  <si>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</si>
  <si>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</si>
  <si>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</si>
  <si>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</si>
  <si>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</si>
  <si>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</si>
  <si>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</si>
  <si>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</si>
  <si>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</si>
  <si>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</si>
  <si>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</si>
  <si>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</si>
  <si>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</si>
  <si>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</si>
  <si>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</si>
  <si>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</si>
  <si>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</si>
  <si>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</si>
  <si>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</si>
  <si>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</si>
  <si>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</si>
  <si>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</si>
  <si>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</si>
  <si>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</si>
  <si>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</si>
  <si>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</si>
  <si>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</si>
  <si>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</si>
  <si>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</si>
  <si>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</si>
  <si>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</si>
  <si>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</si>
  <si>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</si>
  <si>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</si>
  <si>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</si>
  <si>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</si>
  <si>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</si>
  <si>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</si>
  <si>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</si>
  <si>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</si>
  <si>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</si>
  <si>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</si>
  <si>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</si>
  <si>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</si>
  <si>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</si>
  <si>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</si>
  <si>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</si>
  <si>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</si>
  <si>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</si>
  <si>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</si>
  <si>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</si>
  <si>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</si>
  <si>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</si>
  <si>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</si>
  <si>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</si>
  <si>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</si>
  <si>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</si>
  <si>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</si>
  <si>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</si>
  <si>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</si>
  <si>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</si>
  <si>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</si>
  <si>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</si>
  <si>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</si>
  <si>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</si>
  <si>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</si>
  <si>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</si>
  <si>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</si>
  <si>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</si>
  <si>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</si>
  <si>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</si>
  <si>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</si>
  <si>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</si>
  <si>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</si>
  <si>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</si>
  <si>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</si>
  <si>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</si>
  <si>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</si>
  <si>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</si>
  <si>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</si>
  <si>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</si>
  <si>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</si>
  <si>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</si>
  <si>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</si>
  <si>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</si>
  <si>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</si>
  <si>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</si>
  <si>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</si>
  <si>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</si>
  <si>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</si>
  <si>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</si>
  <si>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</si>
  <si>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</si>
  <si>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</si>
  <si>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</si>
  <si>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</si>
  <si>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</si>
  <si>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</si>
  <si>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</si>
  <si>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</si>
  <si>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</si>
  <si>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</si>
  <si>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</si>
  <si>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</si>
  <si>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</si>
  <si>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</si>
  <si>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</si>
  <si>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</si>
  <si>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</si>
  <si>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</si>
  <si>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</si>
  <si>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</si>
  <si>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</si>
  <si>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</si>
  <si>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</si>
  <si>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</si>
  <si>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</si>
  <si>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</si>
  <si>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</si>
  <si>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</si>
  <si>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</si>
  <si>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</si>
  <si>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</si>
  <si>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</si>
  <si>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</si>
  <si>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</si>
  <si>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</si>
  <si>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</si>
  <si>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</si>
  <si>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</si>
  <si>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</si>
  <si>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</si>
  <si>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</si>
  <si>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</si>
  <si>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</si>
  <si>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</si>
  <si>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</si>
  <si>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</si>
  <si>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</si>
  <si>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</si>
  <si>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</si>
  <si>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</si>
  <si>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</si>
  <si>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</si>
  <si>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</si>
  <si>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</si>
  <si>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</si>
  <si>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</si>
  <si>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</si>
  <si>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</si>
  <si>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</si>
  <si>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</si>
  <si>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</si>
  <si>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</si>
  <si>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</si>
  <si>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</si>
  <si>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</si>
  <si>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</si>
  <si>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</si>
  <si>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</si>
  <si>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</si>
  <si>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</si>
  <si>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</si>
  <si>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</si>
  <si>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</si>
  <si>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</si>
  <si>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</si>
  <si>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</si>
  <si>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</si>
  <si>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</si>
  <si>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</si>
  <si>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</si>
  <si>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</si>
  <si>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</si>
  <si>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</si>
  <si>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</si>
  <si>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</si>
  <si>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</si>
  <si>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</si>
  <si>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</si>
  <si>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</si>
  <si>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</si>
  <si>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</si>
  <si>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</si>
  <si>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</si>
  <si>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</si>
  <si>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</si>
  <si>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</si>
  <si>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</si>
  <si>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</si>
  <si>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</si>
  <si>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</si>
  <si>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</si>
  <si>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</si>
  <si>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</si>
  <si>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</si>
  <si>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</si>
  <si>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</si>
  <si>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</si>
  <si>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</si>
  <si>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</si>
  <si>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</si>
  <si>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</si>
  <si>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</si>
  <si>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</si>
  <si>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</si>
  <si>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</si>
  <si>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</si>
  <si>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</si>
  <si>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</si>
  <si>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</si>
  <si>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</si>
  <si>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</si>
  <si>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</si>
  <si>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</si>
  <si>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</si>
  <si>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</si>
  <si>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</si>
  <si>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</si>
  <si>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</si>
  <si>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</si>
  <si>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</si>
  <si>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</si>
  <si>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</si>
  <si>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</si>
  <si>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</si>
  <si>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</si>
  <si>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</si>
  <si>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</si>
  <si>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</si>
  <si>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</si>
  <si>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</si>
  <si>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</si>
  <si>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</si>
  <si>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</si>
  <si>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</si>
  <si>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</si>
  <si>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</si>
  <si>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</si>
  <si>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</si>
  <si>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</si>
  <si>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</si>
  <si>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</si>
  <si>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</si>
  <si>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</si>
  <si>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</si>
  <si>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</si>
  <si>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</si>
  <si>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</si>
  <si>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</si>
  <si>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</si>
  <si>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</si>
  <si>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</si>
  <si>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</si>
  <si>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</si>
  <si>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</si>
  <si>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</si>
  <si>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</si>
  <si>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</si>
  <si>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</si>
  <si>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</si>
  <si>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</si>
  <si>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</si>
  <si>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</si>
  <si>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</si>
  <si>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</si>
  <si>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</si>
  <si>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</si>
  <si>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</si>
  <si>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</si>
  <si>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</si>
  <si>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</si>
  <si>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</si>
  <si>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</si>
  <si>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</si>
  <si>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</si>
  <si>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</si>
  <si>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</si>
  <si>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</si>
  <si>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</si>
  <si>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</si>
  <si>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</si>
  <si>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</si>
  <si>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</si>
  <si>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</si>
  <si>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</si>
  <si>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</si>
  <si>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</si>
  <si>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</si>
  <si>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</si>
  <si>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</si>
  <si>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</si>
  <si>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</si>
  <si>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</si>
  <si>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</si>
  <si>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</si>
  <si>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</si>
  <si>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</si>
  <si>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</si>
  <si>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</si>
  <si>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</si>
  <si>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</si>
  <si>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</si>
  <si>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</si>
  <si>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</si>
  <si>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</si>
  <si>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</si>
  <si>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</si>
  <si>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</si>
  <si>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</si>
  <si>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</si>
  <si>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</si>
  <si>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</si>
  <si>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</si>
  <si>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</si>
  <si>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</si>
  <si>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</si>
  <si>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</si>
  <si>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</si>
  <si>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</si>
  <si>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</si>
  <si>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</si>
  <si>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</si>
  <si>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</si>
  <si>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</si>
  <si>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</si>
  <si>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</si>
  <si>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</si>
  <si>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</si>
  <si>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</si>
  <si>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</si>
  <si>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</si>
  <si>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</si>
  <si>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</si>
  <si>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</si>
  <si>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</si>
  <si>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</si>
  <si>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</si>
  <si>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</si>
  <si>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</si>
  <si>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</si>
  <si>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</si>
  <si>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</si>
  <si>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</si>
  <si>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</si>
  <si>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</si>
  <si>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</si>
  <si>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</si>
  <si>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</si>
  <si>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</si>
  <si>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</si>
  <si>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</si>
  <si>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</si>
  <si>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</si>
  <si>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</si>
  <si>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</si>
  <si>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</si>
  <si>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</si>
  <si>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</si>
  <si>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</si>
  <si>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</si>
  <si>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</si>
  <si>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</si>
  <si>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</si>
  <si>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</si>
  <si>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</si>
  <si>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</si>
  <si>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</si>
  <si>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</si>
  <si>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</si>
  <si>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</si>
  <si>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</si>
  <si>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</si>
  <si>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</si>
  <si>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</si>
  <si>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</si>
  <si>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</si>
  <si>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</si>
  <si>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</si>
  <si>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</si>
  <si>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</si>
  <si>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</si>
  <si>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</si>
  <si>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</si>
  <si>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</si>
  <si>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</si>
  <si>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</si>
  <si>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</si>
  <si>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</si>
  <si>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</si>
  <si>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</si>
  <si>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</si>
  <si>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</si>
  <si>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</si>
  <si>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</si>
  <si>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</si>
  <si>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</si>
  <si>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</si>
  <si>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</si>
  <si>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</si>
  <si>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</si>
  <si>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</si>
  <si>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</si>
  <si>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</si>
  <si>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</si>
  <si>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</si>
  <si>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</si>
  <si>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</si>
  <si>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</si>
  <si>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</si>
  <si>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</si>
  <si>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</si>
  <si>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</si>
  <si>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</si>
  <si>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</si>
  <si>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</si>
  <si>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</si>
  <si>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</si>
  <si>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</si>
  <si>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</si>
  <si>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</si>
  <si>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</si>
  <si>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</si>
  <si>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</si>
  <si>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</si>
  <si>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</si>
  <si>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</si>
  <si>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</si>
  <si>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</si>
  <si>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</si>
  <si>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</si>
  <si>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</si>
  <si>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</si>
  <si>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</si>
  <si>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</si>
  <si>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</si>
  <si>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</si>
  <si>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</si>
  <si>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</si>
  <si>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</si>
  <si>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</si>
  <si>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</si>
  <si>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</si>
  <si>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</si>
  <si>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</si>
  <si>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</si>
  <si>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</si>
  <si>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</si>
  <si>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</si>
  <si>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</si>
  <si>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</si>
  <si>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</si>
  <si>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</si>
  <si>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</si>
  <si>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</si>
  <si>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</si>
  <si>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</si>
  <si>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</si>
  <si>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</si>
  <si>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</si>
  <si>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</si>
  <si>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</si>
  <si>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</si>
  <si>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</si>
  <si>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</si>
  <si>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</si>
  <si>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</si>
  <si>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</si>
  <si>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</si>
  <si>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</si>
  <si>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</si>
  <si>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</si>
  <si>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</si>
  <si>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</si>
  <si>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</si>
  <si>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</si>
  <si>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</si>
  <si>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</si>
  <si>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</si>
  <si>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</si>
  <si>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</si>
  <si>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</si>
  <si>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</si>
  <si>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</si>
  <si>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</si>
  <si>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</si>
  <si>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</si>
  <si>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</si>
  <si>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</si>
  <si>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</si>
  <si>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</si>
  <si>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</si>
  <si>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</si>
  <si>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</si>
  <si>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</si>
  <si>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</si>
  <si>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</si>
  <si>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</si>
  <si>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</si>
  <si>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</si>
  <si>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</si>
  <si>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</si>
  <si>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</si>
  <si>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</si>
  <si>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</si>
  <si>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</si>
  <si>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</si>
  <si>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</si>
  <si>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</si>
  <si>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</si>
  <si>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</si>
  <si>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</si>
  <si>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</si>
  <si>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</si>
  <si>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</si>
  <si>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</si>
  <si>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</si>
  <si>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</si>
  <si>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</si>
  <si>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</si>
  <si>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</si>
  <si>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</si>
  <si>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</si>
  <si>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</si>
  <si>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</si>
  <si>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</si>
  <si>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</si>
  <si>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</si>
  <si>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</si>
  <si>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</si>
  <si>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</si>
  <si>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</si>
  <si>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</si>
  <si>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</si>
  <si>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</si>
  <si>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</si>
  <si>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</si>
  <si>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</si>
  <si>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</si>
  <si>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</si>
  <si>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</si>
  <si>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</si>
  <si>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</si>
  <si>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</si>
  <si>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</si>
  <si>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</si>
  <si>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</si>
  <si>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</si>
  <si>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</si>
  <si>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</si>
  <si>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</si>
  <si>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</si>
  <si>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</si>
  <si>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</si>
  <si>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</si>
  <si>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</si>
  <si>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</si>
  <si>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</si>
  <si>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</si>
  <si>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</si>
  <si>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</si>
  <si>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</si>
  <si>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</si>
  <si>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</si>
  <si>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</si>
  <si>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</si>
  <si>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</si>
  <si>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</si>
  <si>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</si>
  <si>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</si>
  <si>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</si>
  <si>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</si>
  <si>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</si>
  <si>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</si>
  <si>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</si>
  <si>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</si>
  <si>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</si>
  <si>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</si>
  <si>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</si>
  <si>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</si>
  <si>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</si>
  <si>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</si>
  <si>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</si>
  <si>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</si>
  <si>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</si>
  <si>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</si>
  <si>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</si>
  <si>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</si>
  <si>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</si>
  <si>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</si>
  <si>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</si>
  <si>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</si>
  <si>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</si>
  <si>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</si>
  <si>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</si>
  <si>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</si>
  <si>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</si>
  <si>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</si>
  <si>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</si>
  <si>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</si>
  <si>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</si>
  <si>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</si>
  <si>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</si>
  <si>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</si>
  <si>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</si>
  <si>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</si>
  <si>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</si>
  <si>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</si>
  <si>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</si>
  <si>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</si>
  <si>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</si>
  <si>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</si>
  <si>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</si>
  <si>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</si>
  <si>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</si>
  <si>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</si>
  <si>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</si>
  <si>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</si>
  <si>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</si>
  <si>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</si>
  <si>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</si>
  <si>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</si>
  <si>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</si>
  <si>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</si>
  <si>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</si>
  <si>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</si>
  <si>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</si>
  <si>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</si>
  <si>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</si>
  <si>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</si>
  <si>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</si>
  <si>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</si>
  <si>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</si>
  <si>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</si>
  <si>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</si>
  <si>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</si>
  <si>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</si>
  <si>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</si>
  <si>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</si>
  <si>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</si>
  <si>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</si>
  <si>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</si>
  <si>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</si>
  <si>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</si>
  <si>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</si>
  <si>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</si>
  <si>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</si>
  <si>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</si>
  <si>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</si>
  <si>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</si>
  <si>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</si>
  <si>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</si>
  <si>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</si>
  <si>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</si>
  <si>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</si>
  <si>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</si>
  <si>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</si>
  <si>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</si>
  <si>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</si>
  <si>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</si>
  <si>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</si>
  <si>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</si>
  <si>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</si>
  <si>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</si>
  <si>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</si>
  <si>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</si>
  <si>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</si>
  <si>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</si>
  <si>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</si>
  <si>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</si>
  <si>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</si>
  <si>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</si>
  <si>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</si>
  <si>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</si>
  <si>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</si>
  <si>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</si>
  <si>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</si>
  <si>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</si>
  <si>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</si>
  <si>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</si>
  <si>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</si>
  <si>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</si>
  <si>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</si>
  <si>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</si>
  <si>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</si>
  <si>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</si>
  <si>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</si>
  <si>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</si>
  <si>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</si>
  <si>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</si>
  <si>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</si>
  <si>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</si>
  <si>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</si>
  <si>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</si>
  <si>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</si>
  <si>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</si>
  <si>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</si>
  <si>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</si>
  <si>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</si>
  <si>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</si>
  <si>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</si>
  <si>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</si>
  <si>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</si>
  <si>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</si>
  <si>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</si>
  <si>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</si>
  <si>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</si>
  <si>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</si>
  <si>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</si>
  <si>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</si>
  <si>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</si>
  <si>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</si>
  <si>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</si>
  <si>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</si>
  <si>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</si>
  <si>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</si>
  <si>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</si>
  <si>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</si>
  <si>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</si>
  <si>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</si>
  <si>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</si>
  <si>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</si>
  <si>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</si>
  <si>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</si>
  <si>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</si>
  <si>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</si>
  <si>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</si>
  <si>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</si>
  <si>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</si>
  <si>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</si>
  <si>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</si>
  <si>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</si>
  <si>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</si>
  <si>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</si>
  <si>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</si>
  <si>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</si>
  <si>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</si>
  <si>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</si>
  <si>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</si>
  <si>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</si>
  <si>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</si>
  <si>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</si>
  <si>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</si>
  <si>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</si>
  <si>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</si>
  <si>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</si>
  <si>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</si>
  <si>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</si>
  <si>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</si>
  <si>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</si>
  <si>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</si>
  <si>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</si>
  <si>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</si>
  <si>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</si>
  <si>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</si>
  <si>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</si>
  <si>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</si>
  <si>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</si>
  <si>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</si>
  <si>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</si>
  <si>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</si>
  <si>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</si>
  <si>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</si>
  <si>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</si>
  <si>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</si>
  <si>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</si>
  <si>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</si>
  <si>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</si>
  <si>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</si>
  <si>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</si>
  <si>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</si>
  <si>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</si>
  <si>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</si>
  <si>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</si>
  <si>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</si>
  <si>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</si>
  <si>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</si>
  <si>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</si>
  <si>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</si>
  <si>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</si>
  <si>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</si>
  <si>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</si>
  <si>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</si>
  <si>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</si>
  <si>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</si>
  <si>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</si>
  <si>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</si>
  <si>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</si>
  <si>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</si>
  <si>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</si>
  <si>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</si>
  <si>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</si>
  <si>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</si>
  <si>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</si>
  <si>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</si>
  <si>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</si>
  <si>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</si>
  <si>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</si>
  <si>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</si>
  <si>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</si>
  <si>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</si>
  <si>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</si>
  <si>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</si>
  <si>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</si>
  <si>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</si>
  <si>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</si>
  <si>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</si>
  <si>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</si>
  <si>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</si>
  <si>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</si>
  <si>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</si>
  <si>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</si>
  <si>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</si>
  <si>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</si>
  <si>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</si>
  <si>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</si>
  <si>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</si>
  <si>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</si>
  <si>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</si>
  <si>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</si>
  <si>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</si>
  <si>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</si>
  <si>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</si>
  <si>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</si>
  <si>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</si>
  <si>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</si>
  <si>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</si>
  <si>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</si>
  <si>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</si>
  <si>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</si>
  <si>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</si>
  <si>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</si>
  <si>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</si>
  <si>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</si>
  <si>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</si>
  <si>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</si>
  <si>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</si>
  <si>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</si>
  <si>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</si>
  <si>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</si>
  <si>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</si>
  <si>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</si>
  <si>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</si>
  <si>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</si>
  <si>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</si>
  <si>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</si>
  <si>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</si>
  <si>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</si>
  <si>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</si>
  <si>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</si>
  <si>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</si>
  <si>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</si>
  <si>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</si>
  <si>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</si>
  <si>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</si>
  <si>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</si>
  <si>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</si>
  <si>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</si>
  <si>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</si>
  <si>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</si>
  <si>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</si>
  <si>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</si>
  <si>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</si>
  <si>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</si>
  <si>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</si>
  <si>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</si>
  <si>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</si>
  <si>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</si>
  <si>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</si>
  <si>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</si>
  <si>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</si>
  <si>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</si>
  <si>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</si>
  <si>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</si>
  <si>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</si>
  <si>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</si>
  <si>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</si>
  <si>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</si>
  <si>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</si>
  <si>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</si>
  <si>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</si>
  <si>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</si>
  <si>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</si>
  <si>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</si>
  <si>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</si>
  <si>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</si>
  <si>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</si>
  <si>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</si>
  <si>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</si>
  <si>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</si>
  <si>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</si>
  <si>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</si>
  <si>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</si>
  <si>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</si>
  <si>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</si>
  <si>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</si>
  <si>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</si>
  <si>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</si>
  <si>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</si>
  <si>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</si>
  <si>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</si>
  <si>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</si>
  <si>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</si>
  <si>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</si>
  <si>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</si>
  <si>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</si>
  <si>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</si>
  <si>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</si>
  <si>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</si>
  <si>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</si>
  <si>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</si>
  <si>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</si>
  <si>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</si>
  <si>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</si>
  <si>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</si>
  <si>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</si>
  <si>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</si>
  <si>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</si>
  <si>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</si>
  <si>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</si>
  <si>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</si>
  <si>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</si>
  <si>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</si>
  <si>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</si>
  <si>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</si>
  <si>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</si>
  <si>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</si>
  <si>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</si>
  <si>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</si>
  <si>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</si>
  <si>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</si>
  <si>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</si>
  <si>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</si>
  <si>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</si>
  <si>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</si>
  <si>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</si>
  <si>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</si>
  <si>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</si>
  <si>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</si>
  <si>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</si>
  <si>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</si>
  <si>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</si>
  <si>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</si>
  <si>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</si>
  <si>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</si>
  <si>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</si>
  <si>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</si>
  <si>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</si>
  <si>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</si>
  <si>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</si>
  <si>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</si>
  <si>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</si>
  <si>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</si>
  <si>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</si>
  <si>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</si>
  <si>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</si>
  <si>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</si>
  <si>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</si>
  <si>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</si>
  <si>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</si>
  <si>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</si>
  <si>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</si>
  <si>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</si>
  <si>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</si>
  <si>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</si>
  <si>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</si>
  <si>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</si>
  <si>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</si>
  <si>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</si>
  <si>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</si>
  <si>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</si>
  <si>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</si>
  <si>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</si>
  <si>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</si>
  <si>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</si>
  <si>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</si>
  <si>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</si>
  <si>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</si>
  <si>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</si>
  <si>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</si>
  <si>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</si>
  <si>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</si>
  <si>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</si>
  <si>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</si>
  <si>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</si>
  <si>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</si>
  <si>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</si>
  <si>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</si>
  <si>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</si>
  <si>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</si>
  <si>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</si>
  <si>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</si>
  <si>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</si>
  <si>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</si>
  <si>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</si>
  <si>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</si>
  <si>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</si>
  <si>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</si>
  <si>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</si>
  <si>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</si>
  <si>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</si>
  <si>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</si>
  <si>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</si>
  <si>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</si>
  <si>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</si>
  <si>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</si>
  <si>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</si>
  <si>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</si>
  <si>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</si>
  <si>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</si>
  <si>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</si>
  <si>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</si>
  <si>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</si>
  <si>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</si>
  <si>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</si>
  <si>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</si>
  <si>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</si>
  <si>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</si>
  <si>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</si>
  <si>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</si>
  <si>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</si>
  <si>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</si>
  <si>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</si>
  <si>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</si>
  <si>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</si>
  <si>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</si>
  <si>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</si>
  <si>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</si>
  <si>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</si>
  <si>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</si>
  <si>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</si>
  <si>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</si>
  <si>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</si>
  <si>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</si>
  <si>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</si>
  <si>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</si>
  <si>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</si>
  <si>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</si>
  <si>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</si>
  <si>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</si>
  <si>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</si>
  <si>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</si>
  <si>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</si>
  <si>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</si>
  <si>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</si>
  <si>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</si>
  <si>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</si>
  <si>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</si>
  <si>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</si>
  <si>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</si>
  <si>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</si>
  <si>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</si>
  <si>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</si>
  <si>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</si>
  <si>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</si>
  <si>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</si>
  <si>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</si>
  <si>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</si>
  <si>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</si>
  <si>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</si>
  <si>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</si>
  <si>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</si>
  <si>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</si>
  <si>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</si>
  <si>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</si>
  <si>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</si>
  <si>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</si>
  <si>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</si>
  <si>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</si>
  <si>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</si>
  <si>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</si>
  <si>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</si>
  <si>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</si>
  <si>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</si>
  <si>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</si>
  <si>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</si>
  <si>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</si>
  <si>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</si>
  <si>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</si>
  <si>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</si>
  <si>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</si>
  <si>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</si>
  <si>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</si>
  <si>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</si>
  <si>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</si>
  <si>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</si>
  <si>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</si>
  <si>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</si>
  <si>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</si>
  <si>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</si>
  <si>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</si>
  <si>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</si>
  <si>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</si>
  <si>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</si>
  <si>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</si>
  <si>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</si>
  <si>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</si>
  <si>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</si>
  <si>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</si>
  <si>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</si>
  <si>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</si>
  <si>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</si>
  <si>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</si>
  <si>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</si>
  <si>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</si>
  <si>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</si>
  <si>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</si>
  <si>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</si>
  <si>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</si>
  <si>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</si>
  <si>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</si>
  <si>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</si>
  <si>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</si>
  <si>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</si>
  <si>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</si>
  <si>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</si>
  <si>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</si>
  <si>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</si>
  <si>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</si>
  <si>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</si>
  <si>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</si>
  <si>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</si>
  <si>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</si>
  <si>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</si>
  <si>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</si>
  <si>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</si>
  <si>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</si>
  <si>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</si>
  <si>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</si>
  <si>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</si>
  <si>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</si>
  <si>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</si>
  <si>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</si>
  <si>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</si>
  <si>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</si>
  <si>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</si>
  <si>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</si>
  <si>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</si>
  <si>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</si>
  <si>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</si>
  <si>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</si>
  <si>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</si>
  <si>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</si>
  <si>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</si>
  <si>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</si>
  <si>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</si>
  <si>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</si>
  <si>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</si>
  <si>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</si>
  <si>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</si>
  <si>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</si>
  <si>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</si>
  <si>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</si>
  <si>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</si>
  <si>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</si>
  <si>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</si>
  <si>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</si>
  <si>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</si>
  <si>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</si>
  <si>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</si>
  <si>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</si>
  <si>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</si>
  <si>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</si>
  <si>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</si>
  <si>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</si>
  <si>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</si>
  <si>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</si>
  <si>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</si>
  <si>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</si>
  <si>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</si>
  <si>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</si>
  <si>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</si>
  <si>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</si>
  <si>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</si>
  <si>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</si>
  <si>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</si>
  <si>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</si>
  <si>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</si>
  <si>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</si>
  <si>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</si>
  <si>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</si>
  <si>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</si>
  <si>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</si>
  <si>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</si>
  <si>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</si>
  <si>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</si>
  <si>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</si>
  <si>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</si>
  <si>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</si>
  <si>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</si>
  <si>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</si>
  <si>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</si>
  <si>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</si>
  <si>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</si>
  <si>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</si>
  <si>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</si>
  <si>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</si>
  <si>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</si>
  <si>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</si>
  <si>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</si>
  <si>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</si>
  <si>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</si>
  <si>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</si>
  <si>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</si>
  <si>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</si>
  <si>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</si>
  <si>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</si>
  <si>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</si>
  <si>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</si>
  <si>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</si>
  <si>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</si>
  <si>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</si>
  <si>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</si>
  <si>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</si>
  <si>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</si>
  <si>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</si>
  <si>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</si>
  <si>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</si>
  <si>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</si>
  <si>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</si>
  <si>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</si>
  <si>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</si>
  <si>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</si>
  <si>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</si>
  <si>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</si>
  <si>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</si>
  <si>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</si>
  <si>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</si>
  <si>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</si>
  <si>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</si>
  <si>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</si>
  <si>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</si>
  <si>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</si>
  <si>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</si>
  <si>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</si>
  <si>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</si>
  <si>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</si>
  <si>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</si>
  <si>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</si>
  <si>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</si>
  <si>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</si>
  <si>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</si>
  <si>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</si>
  <si>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</si>
  <si>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</si>
  <si>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</si>
  <si>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</si>
  <si>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</si>
  <si>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</si>
  <si>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</si>
  <si>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</si>
  <si>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</si>
  <si>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</si>
  <si>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</si>
  <si>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</si>
  <si>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</si>
  <si>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</si>
  <si>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</si>
  <si>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</si>
  <si>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</si>
  <si>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</si>
  <si>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</si>
  <si>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</si>
  <si>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</si>
  <si>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</si>
  <si>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</si>
  <si>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</si>
  <si>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</si>
  <si>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</si>
  <si>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</si>
  <si>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</si>
  <si>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</si>
  <si>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</si>
  <si>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</si>
  <si>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</si>
  <si>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</si>
  <si>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</si>
  <si>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</si>
  <si>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</si>
  <si>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</si>
  <si>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</si>
  <si>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</si>
  <si>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</si>
  <si>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</si>
  <si>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</si>
  <si>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</si>
  <si>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</si>
  <si>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</si>
  <si>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</si>
  <si>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</si>
  <si>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</si>
  <si>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</si>
  <si>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</si>
  <si>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</si>
  <si>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</si>
  <si>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</si>
  <si>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</si>
  <si>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</si>
  <si>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</si>
  <si>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</si>
  <si>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</si>
  <si>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</si>
  <si>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</si>
  <si>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</si>
  <si>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</si>
  <si>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</si>
  <si>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</si>
  <si>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</si>
  <si>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</si>
  <si>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</si>
  <si>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</si>
  <si>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</si>
  <si>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</si>
  <si>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</si>
  <si>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</si>
  <si>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</si>
  <si>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</si>
  <si>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</si>
  <si>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</si>
  <si>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</si>
  <si>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</si>
  <si>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</si>
  <si>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</si>
  <si>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</si>
  <si>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</si>
  <si>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</si>
  <si>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</si>
  <si>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</si>
  <si>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</si>
  <si>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</si>
  <si>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</si>
  <si>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</si>
  <si>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</si>
  <si>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</si>
  <si>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</si>
  <si>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</si>
  <si>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</si>
  <si>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</si>
  <si>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</si>
  <si>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</si>
  <si>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</si>
  <si>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</si>
  <si>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</si>
  <si>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</si>
  <si>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</si>
  <si>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</si>
  <si>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</si>
  <si>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</si>
  <si>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</si>
  <si>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</si>
  <si>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</si>
  <si>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</si>
  <si>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</si>
  <si>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</si>
  <si>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</si>
  <si>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</si>
  <si>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</si>
  <si>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</si>
  <si>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</si>
  <si>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</si>
  <si>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</si>
  <si>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</si>
  <si>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</si>
  <si>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</si>
  <si>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</si>
  <si>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</si>
  <si>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</si>
  <si>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</si>
  <si>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</si>
  <si>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</si>
  <si>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</si>
  <si>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</si>
  <si>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</si>
  <si>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</si>
  <si>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</si>
  <si>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</si>
  <si>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</si>
  <si>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</si>
  <si>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</si>
  <si>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</si>
  <si>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</si>
  <si>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</si>
  <si>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</si>
  <si>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</si>
  <si>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</si>
  <si>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</si>
  <si>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</si>
  <si>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</si>
  <si>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</si>
  <si>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</si>
  <si>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</si>
  <si>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</si>
  <si>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</si>
  <si>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</si>
  <si>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</si>
  <si>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</si>
  <si>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</si>
  <si>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</si>
  <si>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</si>
  <si>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</si>
  <si>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</si>
  <si>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</si>
  <si>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</si>
  <si>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</si>
  <si>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</si>
  <si>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</si>
  <si>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</si>
  <si>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</si>
  <si>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</si>
  <si>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</si>
  <si>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</si>
  <si>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</si>
  <si>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</si>
  <si>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</si>
  <si>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</si>
  <si>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</si>
  <si>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</si>
  <si>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</si>
  <si>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</si>
  <si>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</si>
  <si>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</si>
  <si>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</si>
  <si>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</si>
  <si>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</si>
  <si>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</si>
  <si>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</si>
  <si>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</si>
  <si>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</si>
  <si>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</si>
  <si>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</si>
  <si>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</si>
  <si>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</si>
  <si>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</si>
  <si>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</si>
  <si>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</si>
  <si>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</si>
  <si>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</si>
  <si>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</si>
  <si>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</si>
  <si>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</si>
  <si>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</si>
  <si>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</si>
  <si>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</si>
  <si>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</si>
  <si>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</si>
  <si>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</si>
  <si>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</si>
  <si>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</si>
  <si>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</si>
  <si>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</si>
  <si>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</si>
  <si>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</si>
  <si>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</si>
  <si>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</si>
  <si>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</si>
  <si>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</si>
  <si>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</si>
  <si>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</si>
  <si>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</si>
  <si>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</si>
  <si>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</si>
  <si>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</si>
  <si>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</si>
  <si>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</si>
  <si>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</si>
  <si>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</si>
  <si>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</si>
  <si>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</si>
  <si>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</si>
  <si>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</si>
  <si>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</si>
  <si>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</si>
  <si>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</si>
  <si>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</si>
  <si>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</si>
  <si>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</si>
  <si>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</si>
  <si>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</si>
  <si>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</si>
  <si>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</si>
  <si>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</si>
  <si>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</si>
  <si>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</si>
  <si>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</si>
  <si>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</si>
  <si>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</si>
  <si>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</si>
  <si>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</si>
  <si>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</si>
  <si>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</si>
  <si>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</si>
  <si>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</si>
  <si>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</si>
  <si>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</si>
  <si>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</si>
  <si>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</si>
  <si>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</si>
  <si>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</si>
  <si>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</si>
  <si>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</si>
  <si>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</si>
  <si>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</si>
  <si>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</si>
  <si>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</si>
  <si>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</si>
  <si>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</si>
  <si>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</si>
  <si>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</si>
  <si>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</si>
  <si>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</si>
  <si>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</si>
  <si>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</si>
  <si>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</si>
  <si>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</si>
  <si>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</si>
  <si>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</si>
  <si>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</si>
  <si>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</si>
  <si>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</si>
  <si>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</si>
  <si>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</si>
  <si>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</si>
  <si>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</si>
  <si>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</si>
  <si>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</si>
  <si>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</si>
  <si>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</si>
  <si>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</si>
  <si>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</si>
  <si>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</si>
  <si>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</si>
  <si>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</si>
  <si>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</si>
  <si>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</si>
  <si>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</si>
  <si>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</si>
  <si>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</si>
  <si>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</si>
  <si>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</si>
  <si>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</si>
  <si>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</si>
  <si>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</si>
  <si>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</si>
  <si>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</si>
  <si>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</si>
  <si>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</si>
  <si>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</si>
  <si>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</si>
  <si>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</si>
  <si>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</si>
  <si>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</si>
  <si>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</si>
  <si>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</si>
  <si>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</si>
  <si>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</si>
  <si>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</si>
  <si>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</si>
  <si>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</si>
  <si>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</si>
  <si>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</si>
  <si>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</si>
  <si>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</si>
  <si>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</si>
  <si>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</si>
  <si>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</si>
  <si>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</si>
  <si>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</si>
  <si>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</si>
  <si>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</si>
  <si>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</si>
  <si>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</si>
  <si>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</si>
  <si>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</si>
  <si>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</si>
  <si>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</si>
  <si>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</si>
  <si>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</si>
  <si>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</si>
  <si>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</si>
  <si>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</si>
  <si>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</si>
  <si>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</si>
  <si>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</si>
  <si>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</si>
  <si>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</si>
  <si>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</si>
  <si>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</si>
  <si>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</si>
  <si>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</si>
  <si>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</si>
  <si>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</si>
  <si>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</si>
  <si>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</si>
  <si>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</si>
  <si>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</si>
  <si>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</si>
  <si>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</si>
  <si>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</si>
  <si>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</si>
  <si>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</si>
  <si>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</si>
  <si>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</si>
  <si>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</si>
  <si>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</si>
  <si>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</si>
  <si>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</si>
  <si>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</si>
  <si>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</si>
  <si>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</si>
  <si>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</si>
  <si>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</si>
  <si>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</si>
  <si>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</si>
  <si>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</si>
  <si>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</si>
  <si>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</si>
  <si>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</si>
  <si>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</si>
  <si>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</si>
  <si>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</si>
  <si>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</si>
  <si>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</si>
  <si>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</si>
  <si>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</si>
  <si>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</si>
  <si>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</si>
  <si>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</si>
  <si>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</si>
  <si>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</si>
  <si>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</si>
  <si>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</si>
  <si>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</si>
  <si>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</si>
  <si>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</si>
  <si>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</si>
  <si>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</si>
  <si>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</si>
  <si>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</si>
  <si>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</si>
  <si>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</si>
  <si>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</si>
  <si>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</si>
  <si>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</si>
  <si>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</si>
  <si>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</si>
  <si>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</si>
  <si>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</si>
  <si>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</si>
  <si>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</si>
  <si>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</si>
  <si>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</si>
  <si>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</si>
  <si>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</si>
  <si>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</si>
  <si>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</si>
  <si>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</si>
  <si>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</si>
  <si>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</si>
  <si>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</si>
  <si>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</si>
  <si>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</si>
  <si>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</si>
  <si>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</si>
  <si>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</si>
  <si>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</si>
  <si>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</si>
  <si>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</si>
  <si>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</si>
  <si>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</si>
  <si>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</si>
  <si>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</si>
  <si>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</si>
  <si>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</si>
  <si>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</si>
  <si>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</si>
  <si>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</si>
  <si>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</si>
  <si>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</si>
  <si>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</si>
  <si>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</si>
  <si>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</si>
  <si>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</si>
  <si>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</si>
  <si>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</si>
  <si>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</si>
  <si>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</si>
  <si>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</si>
  <si>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</si>
  <si>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</si>
  <si>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</si>
  <si>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</si>
  <si>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</si>
  <si>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</si>
  <si>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</si>
  <si>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</si>
  <si>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</si>
  <si>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</si>
  <si>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</si>
  <si>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</si>
  <si>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</si>
  <si>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</si>
  <si>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</si>
  <si>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</si>
  <si>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</si>
  <si>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</si>
  <si>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</si>
  <si>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</si>
  <si>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</si>
  <si>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</si>
  <si>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</si>
  <si>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</si>
  <si>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</si>
  <si>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</si>
  <si>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</si>
  <si>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</si>
  <si>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</si>
  <si>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</si>
  <si>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</si>
  <si>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</si>
  <si>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</si>
  <si>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</si>
  <si>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</si>
  <si>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</si>
  <si>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</si>
  <si>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</si>
  <si>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</si>
  <si>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</si>
  <si>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</si>
  <si>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</si>
  <si>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</si>
  <si>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</si>
  <si>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</si>
  <si>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</si>
  <si>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</si>
  <si>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</si>
  <si>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</si>
  <si>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</si>
  <si>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</si>
  <si>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</si>
  <si>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</si>
  <si>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</si>
  <si>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</si>
  <si>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</si>
  <si>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</si>
  <si>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</si>
  <si>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</si>
  <si>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</si>
  <si>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</si>
  <si>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</si>
  <si>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</si>
  <si>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</si>
  <si>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</si>
  <si>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</si>
  <si>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</si>
  <si>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</si>
  <si>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</si>
  <si>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</si>
  <si>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</si>
  <si>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</si>
  <si>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</si>
  <si>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</si>
  <si>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</si>
  <si>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</si>
  <si>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</si>
  <si>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</si>
  <si>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</si>
  <si>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</si>
  <si>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</si>
  <si>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</si>
  <si>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</si>
  <si>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</si>
  <si>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</si>
  <si>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</si>
  <si>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</si>
  <si>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</si>
  <si>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</si>
  <si>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</si>
  <si>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</si>
  <si>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</si>
  <si>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</si>
  <si>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</si>
  <si>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</si>
  <si>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</si>
  <si>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</si>
  <si>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</si>
  <si>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</si>
  <si>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</si>
  <si>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</si>
  <si>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</si>
  <si>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</si>
  <si>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</si>
  <si>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</si>
  <si>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</si>
  <si>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</si>
  <si>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</si>
  <si>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</si>
  <si>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</si>
  <si>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</si>
  <si>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</si>
  <si>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</si>
  <si>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</si>
  <si>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</si>
  <si>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</si>
  <si>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</si>
  <si>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</si>
  <si>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</si>
  <si>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</si>
  <si>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</si>
  <si>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</si>
  <si>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</si>
  <si>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</si>
  <si>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</si>
  <si>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</si>
  <si>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</si>
  <si>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</si>
  <si>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</si>
  <si>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</si>
  <si>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</si>
  <si>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</si>
  <si>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</si>
  <si>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</si>
  <si>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</si>
  <si>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</si>
  <si>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</si>
  <si>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</si>
  <si>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</si>
  <si>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</si>
  <si>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</si>
  <si>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</si>
  <si>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</si>
  <si>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</si>
  <si>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</si>
  <si>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</si>
  <si>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</si>
  <si>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</si>
  <si>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</si>
  <si>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</si>
  <si>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</si>
  <si>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</si>
  <si>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</si>
  <si>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</si>
  <si>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</si>
  <si>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</si>
  <si>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</si>
  <si>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</si>
  <si>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</si>
  <si>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</si>
  <si>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</si>
  <si>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</si>
  <si>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</si>
  <si>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</si>
  <si>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</si>
  <si>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</si>
  <si>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</si>
  <si>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</si>
  <si>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</si>
  <si>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</si>
  <si>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</si>
  <si>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</si>
  <si>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</si>
  <si>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</si>
  <si>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</si>
  <si>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</si>
  <si>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</si>
  <si>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</si>
  <si>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</si>
  <si>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</si>
  <si>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</si>
  <si>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</si>
  <si>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</si>
  <si>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</si>
  <si>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</si>
  <si>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</si>
  <si>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</si>
  <si>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</si>
  <si>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</si>
  <si>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</si>
  <si>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</si>
  <si>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</si>
  <si>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</si>
  <si>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</si>
  <si>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</si>
  <si>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</si>
  <si>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</si>
  <si>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</si>
  <si>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</si>
  <si>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</si>
  <si>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</si>
  <si>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</si>
  <si>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</si>
  <si>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</si>
  <si>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</si>
  <si>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</si>
  <si>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</si>
  <si>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</si>
  <si>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</si>
  <si>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</si>
  <si>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</si>
  <si>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</si>
  <si>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</si>
  <si>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</si>
  <si>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</si>
  <si>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</si>
  <si>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</si>
  <si>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</si>
  <si>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</si>
  <si>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</si>
  <si>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</si>
  <si>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</si>
  <si>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</si>
  <si>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</si>
  <si>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</si>
  <si>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</si>
  <si>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</si>
  <si>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</si>
  <si>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</si>
  <si>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</si>
  <si>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</si>
  <si>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</si>
  <si>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</si>
  <si>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</si>
  <si>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</si>
  <si>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</si>
  <si>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</si>
  <si>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</si>
  <si>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</si>
  <si>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</si>
  <si>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</si>
  <si>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</si>
  <si>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</si>
  <si>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</si>
  <si>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</si>
  <si>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</si>
  <si>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</si>
  <si>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</si>
  <si>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</si>
  <si>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</si>
  <si>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</si>
  <si>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</si>
  <si>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</si>
  <si>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</si>
  <si>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</si>
  <si>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</si>
  <si>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</si>
  <si>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</si>
  <si>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</si>
  <si>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</si>
  <si>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</si>
  <si>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</si>
  <si>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</si>
  <si>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</si>
  <si>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</si>
  <si>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</si>
  <si>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</si>
  <si>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</si>
  <si>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</si>
  <si>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</si>
  <si>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</si>
  <si>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</si>
  <si>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</si>
  <si>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</si>
  <si>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</si>
  <si>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</si>
  <si>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</si>
  <si>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</si>
  <si>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</si>
  <si>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</si>
  <si>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</si>
  <si>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</si>
  <si>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</si>
  <si>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</si>
  <si>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</si>
  <si>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</si>
  <si>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</si>
  <si>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</si>
  <si>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</si>
  <si>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</si>
  <si>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</si>
  <si>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</si>
  <si>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</si>
  <si>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</si>
  <si>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</si>
  <si>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</si>
  <si>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</si>
  <si>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</si>
  <si>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</si>
  <si>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</si>
  <si>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</si>
  <si>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</si>
  <si>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</si>
  <si>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</si>
  <si>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</si>
  <si>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</si>
  <si>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</si>
  <si>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</si>
  <si>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</si>
  <si>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</si>
  <si>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</si>
  <si>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</si>
  <si>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</si>
  <si>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</si>
  <si>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</si>
  <si>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</si>
  <si>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</si>
  <si>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</si>
  <si>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</si>
  <si>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</si>
  <si>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</si>
  <si>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</si>
  <si>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</si>
  <si>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</si>
  <si>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</si>
  <si>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</si>
  <si>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</si>
  <si>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</si>
  <si>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</si>
  <si>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</si>
  <si>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</si>
  <si>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</si>
  <si>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</si>
  <si>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</si>
  <si>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</si>
  <si>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</si>
  <si>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</si>
  <si>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</si>
  <si>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</si>
  <si>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</si>
  <si>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</si>
  <si>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</si>
  <si>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</si>
  <si>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</si>
  <si>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</si>
  <si>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</si>
  <si>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</si>
  <si>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</si>
  <si>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</si>
  <si>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</si>
  <si>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</si>
  <si>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</si>
  <si>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</si>
  <si>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</si>
  <si>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</si>
  <si>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</si>
  <si>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</si>
  <si>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</si>
  <si>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</si>
  <si>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</si>
  <si>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</si>
  <si>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</si>
  <si>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</si>
  <si>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</si>
  <si>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</si>
  <si>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</si>
  <si>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</si>
  <si>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</si>
  <si>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</si>
  <si>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</si>
  <si>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</si>
  <si>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</si>
  <si>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</si>
  <si>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</si>
  <si>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</si>
  <si>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</si>
  <si>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</si>
  <si>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</si>
  <si>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</si>
  <si>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</si>
  <si>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</si>
  <si>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</si>
  <si>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</si>
  <si>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</si>
  <si>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</si>
  <si>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</si>
  <si>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</si>
  <si>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</si>
  <si>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</si>
  <si>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</si>
  <si>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</si>
  <si>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</si>
  <si>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</si>
  <si>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</si>
  <si>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</si>
  <si>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</si>
  <si>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</si>
  <si>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</si>
  <si>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</si>
  <si>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</si>
  <si>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</si>
  <si>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</si>
  <si>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</si>
  <si>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</si>
  <si>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</si>
  <si>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</si>
  <si>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</si>
  <si>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</si>
  <si>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</si>
  <si>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</si>
  <si>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</si>
  <si>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</si>
  <si>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</si>
  <si>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</si>
  <si>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</si>
  <si>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</si>
  <si>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</si>
  <si>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</si>
  <si>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</si>
  <si>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</si>
  <si>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</si>
  <si>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</si>
  <si>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</si>
  <si>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</si>
  <si>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</si>
  <si>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</si>
  <si>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</si>
  <si>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</si>
  <si>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</si>
  <si>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</si>
  <si>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</si>
  <si>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</si>
  <si>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</si>
  <si>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</si>
  <si>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</si>
  <si>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</si>
  <si>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</si>
  <si>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</si>
  <si>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</si>
  <si>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</si>
  <si>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</si>
  <si>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</si>
  <si>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</si>
  <si>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</si>
  <si>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</si>
  <si>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</si>
  <si>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</si>
  <si>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</si>
  <si>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</si>
  <si>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</si>
  <si>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</si>
  <si>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</si>
  <si>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</si>
  <si>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</si>
  <si>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</si>
  <si>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</si>
  <si>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</si>
  <si>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</si>
  <si>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</si>
  <si>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</si>
  <si>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</si>
  <si>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</si>
  <si>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</si>
  <si>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</si>
  <si>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</si>
  <si>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</si>
  <si>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</si>
  <si>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</si>
  <si>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</si>
  <si>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</si>
  <si>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</si>
  <si>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</si>
  <si>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</si>
  <si>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</si>
  <si>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</si>
  <si>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</si>
  <si>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</si>
  <si>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</si>
  <si>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</si>
  <si>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</si>
  <si>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</si>
  <si>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</si>
  <si>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</si>
  <si>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</si>
  <si>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</si>
  <si>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</si>
  <si>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</si>
  <si>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</si>
  <si>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</si>
  <si>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</si>
  <si>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</si>
  <si>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</si>
  <si>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</si>
  <si>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</si>
  <si>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</si>
  <si>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</si>
  <si>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</si>
  <si>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</si>
  <si>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</si>
  <si>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</si>
  <si>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</si>
  <si>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</si>
  <si>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</si>
  <si>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</si>
  <si>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</si>
  <si>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</si>
  <si>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</si>
  <si>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</si>
  <si>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</si>
  <si>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</si>
  <si>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</si>
  <si>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</si>
  <si>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</si>
  <si>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</si>
  <si>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</si>
  <si>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</si>
  <si>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</si>
  <si>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</si>
  <si>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</si>
  <si>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</si>
  <si>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</si>
  <si>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</si>
  <si>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</si>
  <si>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</si>
  <si>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</si>
  <si>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</si>
  <si>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</si>
  <si>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</si>
  <si>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</si>
  <si>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</si>
  <si>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</si>
  <si>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</si>
  <si>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</si>
  <si>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</si>
  <si>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</si>
  <si>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</si>
  <si>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</si>
  <si>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</si>
  <si>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</si>
  <si>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</si>
  <si>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</si>
  <si>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</si>
  <si>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</si>
  <si>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</si>
  <si>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</si>
  <si>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</si>
  <si>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</si>
  <si>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</si>
  <si>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</si>
  <si>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</si>
  <si>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</si>
  <si>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</si>
  <si>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</si>
  <si>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</si>
  <si>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</si>
  <si>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</si>
  <si>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</si>
  <si>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</si>
  <si>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</si>
  <si>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</si>
  <si>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</si>
  <si>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</si>
  <si>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</si>
  <si>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</si>
  <si>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</si>
  <si>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</si>
  <si>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</si>
  <si>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</si>
  <si>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</si>
  <si>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</si>
  <si>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</si>
  <si>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</si>
  <si>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</si>
  <si>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</si>
  <si>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</si>
  <si>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</si>
  <si>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</si>
  <si>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</si>
  <si>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</si>
  <si>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</si>
  <si>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</si>
  <si>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</si>
  <si>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</si>
  <si>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</si>
  <si>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</si>
  <si>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</si>
  <si>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</si>
  <si>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</si>
  <si>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</si>
  <si>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</si>
  <si>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</si>
  <si>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</si>
  <si>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</si>
  <si>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</si>
  <si>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</si>
  <si>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</si>
  <si>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</si>
  <si>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</si>
  <si>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</si>
  <si>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</si>
  <si>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</si>
  <si>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</si>
  <si>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</si>
  <si>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</si>
  <si>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</si>
  <si>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</si>
  <si>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</si>
  <si>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</si>
  <si>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</si>
  <si>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</si>
  <si>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</si>
  <si>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</si>
  <si>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</si>
  <si>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</si>
  <si>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</si>
  <si>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</si>
  <si>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</si>
  <si>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</si>
  <si>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</si>
  <si>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</si>
  <si>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</si>
  <si>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</si>
  <si>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</si>
  <si>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</si>
  <si>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</si>
  <si>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</si>
  <si>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</si>
  <si>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</si>
  <si>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</si>
  <si>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</si>
  <si>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</si>
  <si>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</si>
  <si>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</si>
  <si>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</si>
  <si>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</si>
  <si>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</si>
  <si>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</si>
  <si>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</si>
  <si>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</si>
  <si>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</si>
  <si>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</si>
  <si>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</si>
  <si>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</si>
  <si>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</si>
  <si>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</si>
  <si>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</si>
  <si>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</si>
  <si>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</si>
  <si>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</si>
  <si>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</si>
  <si>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</si>
  <si>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</si>
  <si>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</si>
  <si>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</si>
  <si>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</si>
  <si>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</si>
  <si>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</si>
  <si>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</si>
  <si>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</si>
  <si>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</si>
  <si>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</si>
  <si>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</si>
  <si>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</si>
  <si>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</si>
  <si>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</si>
  <si>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</si>
  <si>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</si>
  <si>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</si>
  <si>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</si>
  <si>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</si>
  <si>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</si>
  <si>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</si>
  <si>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</si>
  <si>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</si>
  <si>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</si>
  <si>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</si>
  <si>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</si>
  <si>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</si>
  <si>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</si>
  <si>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</si>
  <si>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</si>
  <si>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</si>
  <si>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</si>
  <si>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</si>
  <si>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</si>
  <si>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</si>
  <si>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</si>
  <si>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</si>
  <si>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</si>
  <si>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</si>
  <si>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</si>
  <si>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</si>
  <si>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</si>
  <si>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</si>
  <si>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</si>
  <si>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</si>
  <si>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</si>
  <si>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</si>
  <si>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</si>
  <si>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</si>
  <si>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</si>
  <si>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</si>
  <si>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</si>
  <si>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</si>
  <si>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</si>
  <si>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</si>
  <si>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</si>
  <si>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</si>
  <si>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</si>
  <si>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</si>
  <si>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</si>
  <si>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</si>
  <si>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</si>
  <si>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</si>
  <si>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</si>
  <si>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</si>
  <si>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</si>
  <si>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</si>
  <si>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</si>
  <si>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</si>
  <si>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</si>
  <si>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</si>
  <si>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</si>
  <si>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</si>
  <si>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</si>
  <si>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</si>
  <si>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</si>
  <si>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</si>
  <si>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</si>
  <si>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</si>
  <si>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</si>
  <si>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</si>
  <si>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</si>
  <si>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</si>
  <si>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</si>
  <si>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</si>
  <si>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</si>
  <si>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</si>
  <si>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</si>
  <si>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</si>
  <si>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</si>
  <si>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</si>
  <si>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</si>
  <si>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</si>
  <si>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</si>
  <si>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</si>
  <si>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</si>
  <si>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</si>
  <si>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</si>
  <si>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</si>
  <si>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</si>
  <si>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</si>
  <si>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</si>
  <si>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</si>
  <si>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</si>
  <si>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</si>
  <si>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</si>
  <si>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</si>
  <si>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</si>
  <si>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</si>
  <si>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</si>
  <si>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</si>
  <si>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</si>
  <si>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</si>
  <si>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</si>
  <si>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</si>
  <si>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</si>
  <si>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</si>
  <si>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</si>
  <si>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</si>
  <si>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</si>
  <si>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</si>
  <si>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</si>
  <si>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</si>
  <si>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</si>
  <si>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</si>
  <si>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</si>
  <si>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</si>
  <si>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</si>
  <si>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</si>
  <si>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</si>
  <si>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</si>
  <si>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</si>
  <si>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</si>
  <si>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</si>
  <si>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</si>
  <si>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</si>
  <si>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</si>
  <si>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</si>
  <si>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</si>
  <si>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</si>
  <si>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</si>
  <si>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</si>
  <si>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</si>
  <si>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</si>
  <si>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</si>
  <si>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</si>
  <si>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</si>
  <si>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</si>
  <si>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</si>
  <si>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</si>
  <si>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</si>
  <si>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</si>
  <si>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</si>
  <si>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</si>
  <si>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</si>
  <si>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</si>
  <si>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</si>
  <si>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</si>
  <si>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</si>
  <si>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</si>
  <si>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</si>
  <si>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</si>
  <si>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</si>
  <si>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</si>
  <si>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</si>
  <si>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</si>
  <si>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</si>
  <si>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</si>
  <si>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</si>
  <si>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</si>
  <si>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</si>
  <si>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</si>
  <si>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</si>
  <si>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</si>
  <si>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</si>
  <si>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</si>
  <si>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</si>
  <si>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</si>
  <si>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</si>
  <si>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</si>
  <si>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</si>
  <si>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</si>
  <si>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</si>
  <si>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</si>
  <si>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</si>
  <si>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</si>
  <si>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</si>
  <si>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</si>
  <si>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</si>
  <si>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</si>
  <si>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</si>
  <si>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</si>
  <si>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</si>
  <si>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</si>
  <si>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</si>
  <si>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</si>
  <si>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</si>
  <si>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</si>
  <si>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</si>
  <si>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</si>
  <si>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</si>
  <si>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</si>
  <si>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</si>
  <si>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</si>
  <si>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</si>
  <si>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</si>
  <si>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</si>
  <si>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</si>
  <si>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</si>
  <si>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</si>
  <si>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</si>
  <si>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</si>
  <si>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</si>
  <si>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</si>
  <si>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</si>
  <si>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</si>
  <si>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</si>
  <si>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</si>
  <si>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</si>
  <si>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</si>
  <si>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</si>
  <si>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</si>
  <si>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</si>
  <si>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</si>
  <si>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</si>
  <si>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</si>
  <si>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</si>
  <si>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</si>
  <si>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</si>
  <si>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</si>
  <si>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</si>
  <si>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</si>
  <si>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</si>
  <si>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</si>
  <si>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</si>
  <si>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</si>
  <si>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</si>
  <si>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</si>
  <si>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</si>
  <si>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</si>
  <si>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</si>
  <si>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</si>
  <si>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</si>
  <si>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</si>
  <si>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</si>
  <si>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</si>
  <si>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</si>
  <si>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</si>
  <si>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</si>
  <si>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</si>
  <si>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</si>
  <si>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</si>
  <si>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</si>
  <si>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</si>
  <si>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</si>
  <si>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</si>
  <si>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</si>
  <si>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</si>
  <si>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</si>
  <si>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</si>
  <si>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</si>
  <si>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</si>
  <si>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</si>
  <si>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</si>
  <si>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</si>
  <si>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</si>
  <si>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</si>
  <si>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</si>
  <si>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</si>
  <si>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</si>
  <si>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</si>
  <si>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</si>
  <si>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</si>
  <si>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</si>
  <si>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</si>
  <si>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</si>
  <si>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</si>
  <si>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</si>
  <si>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</si>
  <si>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</si>
  <si>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</si>
  <si>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</si>
  <si>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</si>
  <si>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</si>
  <si>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</si>
  <si>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</si>
  <si>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</si>
  <si>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</si>
  <si>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</si>
  <si>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</si>
  <si>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</si>
  <si>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</si>
  <si>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</si>
  <si>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</si>
  <si>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</si>
  <si>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</si>
  <si>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</si>
  <si>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</si>
  <si>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</si>
  <si>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</si>
  <si>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</si>
  <si>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</si>
  <si>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</si>
  <si>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</si>
  <si>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</si>
  <si>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</si>
  <si>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</si>
  <si>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</si>
  <si>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</si>
  <si>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</si>
  <si>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</si>
  <si>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</si>
  <si>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</si>
  <si>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</si>
  <si>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</si>
  <si>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</si>
  <si>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</si>
  <si>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</si>
  <si>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</si>
  <si>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</si>
  <si>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</si>
  <si>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</si>
  <si>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</si>
  <si>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</si>
  <si>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</si>
  <si>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</si>
  <si>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</si>
  <si>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</si>
  <si>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</si>
  <si>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</si>
  <si>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</si>
  <si>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</si>
  <si>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</si>
  <si>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</si>
  <si>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</si>
  <si>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</si>
  <si>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</si>
  <si>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</si>
  <si>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</si>
  <si>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</si>
  <si>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</si>
  <si>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</si>
  <si>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</si>
  <si>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</si>
  <si>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</si>
  <si>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</si>
  <si>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</si>
  <si>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</si>
  <si>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</si>
  <si>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</si>
  <si>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</si>
  <si>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</si>
  <si>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</si>
  <si>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</si>
  <si>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</si>
  <si>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</si>
  <si>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</si>
  <si>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</si>
  <si>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</si>
  <si>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</si>
  <si>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</si>
  <si>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</si>
  <si>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</si>
  <si>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</si>
  <si>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</si>
  <si>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</si>
  <si>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</si>
  <si>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</si>
  <si>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</si>
  <si>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</si>
  <si>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</si>
  <si>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</si>
  <si>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</si>
  <si>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</si>
  <si>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</si>
  <si>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</si>
  <si>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</si>
  <si>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</si>
  <si>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</si>
  <si>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</si>
  <si>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</si>
  <si>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</si>
  <si>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</si>
  <si>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</si>
  <si>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</si>
  <si>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</si>
  <si>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</si>
  <si>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</si>
  <si>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</si>
  <si>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</si>
  <si>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</si>
  <si>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</si>
  <si>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</si>
  <si>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</si>
  <si>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</si>
  <si>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</si>
  <si>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</si>
  <si>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</si>
  <si>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</si>
  <si>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</si>
  <si>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</si>
  <si>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</si>
  <si>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</si>
  <si>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</si>
  <si>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</si>
  <si>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</si>
  <si>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</si>
  <si>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</si>
  <si>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</si>
  <si>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</si>
  <si>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</si>
  <si>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</si>
  <si>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</si>
  <si>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</si>
  <si>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</si>
  <si>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</si>
  <si>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</si>
  <si>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</si>
  <si>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</si>
  <si>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</si>
  <si>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</si>
  <si>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</si>
  <si>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</si>
  <si>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</si>
  <si>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</si>
  <si>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</si>
  <si>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</si>
  <si>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</si>
  <si>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</si>
  <si>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</si>
  <si>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</si>
  <si>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</si>
  <si>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</si>
  <si>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</si>
  <si>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</si>
  <si>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</si>
  <si>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</si>
  <si>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</si>
  <si>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</si>
  <si>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</si>
  <si>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</si>
  <si>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</si>
  <si>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</si>
  <si>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</si>
  <si>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</si>
  <si>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</si>
  <si>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</si>
  <si>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</si>
  <si>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</si>
  <si>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</si>
  <si>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</si>
  <si>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</si>
  <si>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</si>
  <si>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</si>
  <si>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</si>
  <si>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</si>
  <si>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</si>
  <si>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</si>
  <si>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</si>
  <si>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</si>
  <si>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</si>
  <si>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</si>
  <si>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</si>
  <si>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</si>
  <si>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</si>
  <si>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</si>
  <si>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</si>
  <si>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</si>
  <si>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</si>
  <si>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</si>
  <si>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</si>
  <si>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</si>
  <si>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</si>
  <si>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</si>
  <si>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</si>
  <si>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</si>
  <si>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</si>
  <si>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</si>
  <si>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</si>
  <si>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</si>
  <si>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</si>
  <si>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</si>
  <si>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</si>
  <si>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</si>
  <si>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</si>
  <si>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</si>
  <si>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</si>
  <si>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</si>
  <si>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</si>
  <si>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</si>
  <si>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</si>
  <si>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</si>
  <si>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</si>
  <si>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</si>
  <si>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</si>
  <si>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</si>
  <si>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</si>
  <si>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</si>
  <si>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</si>
  <si>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</si>
  <si>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</si>
  <si>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</si>
  <si>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</si>
  <si>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</si>
  <si>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</si>
  <si>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</si>
  <si>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</si>
  <si>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</si>
  <si>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</si>
  <si>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</si>
  <si>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</si>
  <si>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</si>
  <si>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</si>
  <si>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</si>
  <si>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</si>
  <si>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</si>
  <si>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</si>
  <si>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</si>
  <si>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</si>
  <si>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</si>
  <si>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</si>
  <si>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</si>
  <si>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</si>
  <si>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</si>
  <si>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</si>
  <si>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</si>
  <si>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</si>
  <si>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</si>
  <si>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</si>
  <si>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</si>
  <si>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</si>
  <si>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</si>
  <si>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</si>
  <si>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</si>
  <si>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</si>
  <si>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</si>
  <si>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</si>
  <si>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</si>
  <si>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</si>
  <si>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</si>
  <si>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</si>
  <si>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</si>
  <si>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</si>
  <si>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</si>
  <si>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</si>
  <si>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</si>
  <si>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</si>
  <si>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</si>
  <si>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</si>
  <si>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</si>
  <si>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</si>
  <si>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</si>
  <si>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</si>
  <si>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</si>
  <si>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</si>
  <si>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</si>
  <si>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</si>
  <si>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</si>
  <si>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</si>
  <si>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</si>
  <si>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</si>
  <si>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</si>
  <si>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</si>
  <si>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</si>
  <si>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</si>
  <si>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</si>
  <si>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</si>
  <si>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</si>
  <si>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</si>
  <si>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</si>
  <si>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</si>
  <si>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</si>
  <si>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</si>
  <si>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</si>
  <si>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</si>
  <si>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</si>
  <si>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</si>
  <si>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</si>
  <si>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</si>
  <si>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</si>
  <si>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</si>
  <si>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</si>
  <si>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</si>
  <si>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</si>
  <si>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</si>
  <si>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</si>
  <si>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</si>
  <si>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</si>
  <si>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</si>
  <si>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</si>
  <si>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</si>
  <si>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</si>
  <si>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</si>
  <si>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</si>
  <si>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</si>
  <si>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</si>
  <si>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</si>
  <si>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</si>
  <si>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</si>
  <si>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</si>
  <si>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</si>
  <si>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</si>
  <si>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</si>
  <si>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</si>
  <si>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</si>
  <si>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</si>
  <si>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</si>
  <si>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</si>
  <si>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</si>
  <si>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</si>
  <si>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</si>
  <si>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</si>
  <si>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</si>
  <si>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</si>
  <si>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</si>
  <si>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</si>
  <si>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</si>
  <si>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</si>
  <si>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</si>
  <si>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</si>
  <si>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</si>
  <si>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</si>
  <si>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</si>
  <si>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</si>
  <si>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</si>
  <si>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</si>
  <si>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</si>
  <si>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</si>
  <si>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</si>
  <si>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</si>
  <si>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</si>
  <si>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</si>
  <si>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</si>
  <si>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</si>
  <si>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</si>
  <si>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</si>
  <si>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</si>
  <si>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</si>
  <si>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</si>
  <si>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</si>
  <si>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</si>
  <si>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</si>
  <si>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</si>
  <si>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</si>
  <si>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</si>
  <si>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</si>
  <si>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</si>
  <si>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</si>
  <si>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</si>
  <si>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</si>
  <si>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</si>
  <si>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</si>
  <si>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</si>
  <si>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</si>
  <si>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</si>
  <si>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</si>
  <si>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</si>
  <si>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</si>
  <si>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</si>
  <si>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</si>
  <si>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</si>
  <si>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</si>
  <si>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</si>
  <si>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</si>
  <si>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</si>
  <si>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</si>
  <si>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</si>
  <si>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</si>
  <si>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</si>
  <si>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</si>
  <si>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</si>
  <si>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</si>
  <si>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</si>
  <si>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</si>
  <si>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</si>
  <si>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</si>
  <si>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</si>
  <si>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</si>
  <si>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</si>
  <si>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</si>
  <si>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</si>
  <si>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</si>
  <si>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</si>
  <si>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</si>
  <si>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</si>
  <si>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</si>
  <si>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</si>
  <si>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</si>
  <si>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</si>
  <si>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</si>
  <si>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</si>
  <si>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</si>
  <si>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</si>
  <si>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</si>
  <si>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</si>
  <si>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</si>
  <si>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</si>
  <si>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</si>
  <si>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</si>
  <si>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</si>
  <si>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</si>
  <si>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</si>
  <si>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</si>
  <si>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</si>
  <si>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</si>
  <si>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</si>
  <si>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</si>
  <si>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</si>
  <si>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</si>
  <si>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</si>
  <si>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</si>
  <si>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</si>
  <si>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</si>
  <si>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</si>
  <si>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</si>
  <si>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</si>
  <si>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</si>
  <si>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</si>
  <si>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</si>
  <si>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</si>
  <si>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</si>
  <si>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</si>
  <si>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</si>
  <si>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</si>
  <si>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</si>
  <si>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</si>
  <si>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</si>
  <si>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</si>
  <si>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</si>
  <si>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</si>
  <si>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</si>
  <si>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</si>
  <si>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</si>
  <si>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</si>
  <si>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</si>
  <si>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</si>
  <si>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</si>
  <si>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</si>
  <si>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</si>
  <si>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</si>
  <si>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</si>
  <si>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</si>
  <si>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</si>
  <si>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</si>
  <si>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</si>
  <si>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</si>
  <si>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</si>
  <si>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</si>
  <si>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</si>
  <si>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</si>
  <si>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</si>
  <si>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</si>
  <si>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</si>
  <si>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</si>
  <si>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</si>
  <si>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</si>
  <si>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</si>
  <si>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</si>
  <si>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</si>
  <si>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</si>
  <si>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</si>
  <si>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</si>
  <si>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</si>
  <si>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</si>
  <si>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</si>
  <si>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</si>
  <si>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</si>
  <si>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</si>
  <si>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</si>
  <si>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</si>
  <si>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</si>
  <si>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</si>
  <si>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</si>
  <si>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</si>
  <si>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</si>
  <si>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</si>
  <si>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</si>
  <si>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</si>
  <si>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</si>
  <si>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</si>
  <si>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</si>
  <si>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</si>
  <si>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</si>
  <si>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</si>
  <si>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</si>
  <si>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</si>
  <si>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</si>
  <si>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</si>
  <si>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</si>
  <si>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</si>
  <si>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</si>
  <si>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</si>
  <si>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</si>
  <si>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</si>
  <si>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</si>
  <si>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</si>
  <si>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</si>
  <si>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</si>
  <si>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</si>
  <si>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</si>
  <si>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</si>
  <si>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</si>
  <si>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</si>
  <si>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</si>
  <si>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</si>
  <si>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</si>
  <si>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</si>
  <si>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</si>
  <si>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</si>
  <si>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</si>
  <si>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</si>
  <si>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</si>
  <si>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</si>
  <si>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</si>
  <si>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</si>
  <si>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</si>
  <si>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</si>
  <si>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</si>
  <si>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</si>
  <si>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</si>
  <si>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</si>
  <si>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</si>
  <si>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</si>
  <si>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</si>
  <si>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</si>
  <si>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</si>
  <si>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</si>
  <si>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</si>
  <si>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</si>
  <si>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</si>
  <si>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</si>
  <si>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</si>
  <si>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</si>
  <si>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</si>
  <si>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</si>
  <si>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</si>
  <si>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</si>
  <si>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</si>
  <si>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</si>
  <si>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</si>
  <si>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</si>
  <si>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</si>
  <si>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</si>
  <si>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</si>
  <si>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</si>
  <si>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</si>
  <si>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</si>
  <si>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</si>
  <si>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</si>
  <si>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</si>
  <si>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</si>
  <si>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</si>
  <si>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</si>
  <si>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</si>
  <si>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</si>
  <si>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</si>
  <si>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</si>
  <si>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</si>
  <si>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</si>
  <si>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</si>
  <si>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</si>
  <si>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</si>
  <si>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</si>
  <si>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</si>
  <si>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</si>
  <si>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</si>
  <si>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</si>
  <si>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</si>
  <si>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</si>
  <si>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</si>
  <si>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</si>
  <si>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</si>
  <si>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</si>
  <si>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</si>
  <si>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</si>
  <si>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</si>
  <si>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</si>
  <si>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</si>
  <si>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</si>
  <si>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</si>
  <si>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</si>
  <si>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</si>
  <si>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</si>
  <si>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</si>
  <si>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</si>
  <si>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</si>
  <si>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</si>
  <si>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</si>
  <si>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</si>
  <si>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</si>
  <si>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</si>
  <si>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</si>
  <si>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</si>
  <si>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</si>
  <si>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</si>
  <si>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</si>
  <si>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</si>
  <si>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</si>
  <si>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</si>
  <si>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</si>
  <si>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</si>
  <si>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</si>
  <si>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</si>
  <si>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</si>
  <si>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</si>
  <si>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</si>
  <si>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</si>
  <si>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</si>
  <si>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</si>
  <si>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</si>
  <si>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</si>
  <si>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</si>
  <si>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</si>
  <si>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</si>
  <si>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</si>
  <si>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</si>
  <si>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</si>
  <si>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</si>
  <si>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</si>
  <si>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</si>
  <si>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</si>
  <si>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</si>
  <si>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</si>
  <si>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</si>
  <si>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</si>
  <si>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</si>
  <si>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</si>
  <si>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</si>
  <si>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</si>
  <si>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</si>
  <si>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</si>
  <si>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</si>
  <si>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</si>
  <si>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</si>
  <si>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</si>
  <si>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</si>
  <si>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</si>
  <si>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</si>
  <si>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</si>
  <si>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</si>
  <si>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</si>
  <si>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</si>
  <si>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</si>
  <si>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</si>
  <si>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</si>
  <si>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</si>
  <si>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</si>
  <si>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</si>
  <si>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</si>
  <si>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</si>
  <si>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</si>
  <si>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</si>
  <si>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</si>
  <si>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</si>
  <si>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</si>
  <si>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</si>
  <si>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</si>
  <si>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</si>
  <si>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</si>
  <si>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</si>
  <si>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</si>
  <si>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</si>
  <si>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</si>
  <si>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</si>
  <si>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</si>
  <si>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</si>
  <si>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</si>
  <si>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</si>
  <si>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</si>
  <si>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</si>
  <si>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</si>
  <si>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</si>
  <si>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</si>
  <si>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</si>
  <si>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</si>
  <si>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</si>
  <si>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</si>
  <si>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</si>
  <si>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</si>
  <si>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</si>
  <si>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</si>
  <si>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</si>
  <si>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</si>
  <si>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</si>
  <si>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</si>
  <si>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</si>
  <si>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</si>
  <si>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</si>
  <si>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</si>
  <si>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</si>
  <si>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</si>
  <si>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</si>
  <si>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</si>
  <si>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</si>
  <si>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</si>
  <si>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</si>
  <si>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</si>
  <si>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</si>
  <si>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</si>
  <si>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</si>
  <si>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</si>
  <si>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</si>
  <si>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</si>
  <si>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</si>
  <si>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</si>
  <si>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</si>
  <si>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</si>
  <si>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</si>
  <si>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</si>
  <si>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</si>
  <si>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</si>
  <si>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</si>
  <si>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</si>
  <si>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</si>
  <si>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</si>
  <si>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</si>
  <si>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</si>
  <si>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</si>
  <si>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</si>
  <si>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</si>
  <si>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</si>
  <si>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</si>
  <si>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</si>
  <si>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</si>
  <si>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</si>
  <si>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</si>
  <si>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</si>
  <si>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</si>
  <si>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</si>
  <si>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</si>
  <si>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</si>
  <si>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</si>
  <si>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</si>
  <si>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</si>
  <si>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</si>
  <si>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</si>
  <si>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</si>
  <si>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</si>
  <si>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</si>
  <si>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</si>
  <si>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</si>
  <si>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</si>
  <si>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</si>
  <si>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</si>
  <si>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</si>
  <si>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</si>
  <si>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</si>
  <si>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</si>
  <si>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</si>
  <si>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</si>
  <si>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</si>
  <si>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</si>
  <si>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</si>
  <si>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</si>
  <si>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</si>
  <si>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</si>
  <si>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</si>
  <si>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</si>
  <si>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</si>
  <si>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</si>
  <si>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</si>
  <si>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</si>
  <si>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</si>
  <si>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</si>
  <si>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</si>
  <si>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</si>
  <si>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</si>
  <si>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</si>
  <si>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</si>
  <si>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</si>
  <si>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</si>
  <si>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</si>
  <si>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</si>
  <si>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</si>
  <si>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</si>
  <si>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</si>
  <si>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</si>
  <si>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</si>
  <si>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</si>
  <si>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</si>
  <si>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</si>
  <si>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</si>
  <si>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</si>
  <si>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</si>
  <si>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</si>
  <si>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</si>
  <si>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</si>
  <si>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</si>
  <si>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</si>
  <si>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</si>
  <si>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</si>
  <si>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</si>
  <si>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</si>
  <si>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</si>
  <si>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</si>
  <si>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</si>
  <si>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</si>
  <si>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</si>
  <si>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</si>
  <si>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</si>
  <si>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</si>
  <si>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</si>
  <si>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</si>
  <si>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</si>
  <si>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</si>
  <si>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</si>
  <si>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</si>
  <si>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</si>
  <si>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</si>
  <si>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</si>
  <si>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</si>
  <si>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</si>
  <si>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</si>
  <si>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</si>
  <si>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</si>
  <si>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</si>
  <si>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</si>
  <si>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</si>
  <si>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</si>
  <si>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</si>
  <si>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</si>
  <si>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</si>
  <si>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</si>
  <si>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</si>
  <si>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</si>
  <si>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</si>
  <si>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</si>
  <si>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</si>
  <si>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</si>
  <si>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</si>
  <si>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</si>
  <si>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</si>
  <si>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</si>
  <si>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</si>
  <si>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</si>
  <si>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</si>
  <si>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</si>
  <si>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</si>
  <si>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</si>
  <si>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</si>
  <si>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</si>
  <si>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</si>
  <si>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</si>
  <si>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</si>
  <si>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</si>
  <si>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</si>
  <si>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</si>
  <si>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</si>
  <si>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</si>
  <si>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</si>
  <si>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</si>
  <si>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</si>
  <si>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</si>
  <si>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</si>
  <si>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</si>
  <si>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</si>
  <si>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</si>
  <si>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</si>
  <si>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</si>
  <si>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</si>
  <si>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</si>
  <si>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</si>
  <si>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</si>
  <si>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</si>
  <si>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</si>
  <si>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</si>
  <si>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</si>
  <si>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</si>
  <si>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</si>
  <si>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</si>
  <si>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</si>
  <si>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</si>
  <si>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</si>
  <si>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</si>
  <si>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</si>
  <si>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</si>
  <si>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</si>
  <si>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</si>
  <si>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</si>
  <si>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</si>
  <si>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</si>
  <si>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</si>
  <si>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</si>
  <si>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</si>
  <si>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</si>
  <si>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</si>
  <si>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</si>
  <si>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</si>
  <si>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</si>
  <si>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</si>
  <si>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</si>
  <si>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</si>
  <si>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</si>
  <si>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</si>
  <si>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</si>
  <si>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</si>
  <si>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</si>
  <si>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</si>
  <si>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</si>
  <si>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</si>
  <si>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</si>
  <si>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</si>
  <si>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</si>
  <si>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</si>
  <si>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</si>
  <si>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</si>
  <si>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</si>
  <si>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</si>
  <si>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</si>
  <si>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</si>
  <si>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</si>
  <si>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</si>
  <si>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</si>
  <si>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</si>
  <si>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</si>
  <si>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</si>
  <si>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</si>
  <si>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</si>
  <si>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</si>
  <si>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</si>
  <si>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</si>
  <si>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</si>
  <si>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</si>
  <si>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</si>
  <si>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</si>
  <si>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</si>
  <si>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</si>
  <si>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</si>
  <si>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</si>
  <si>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</si>
  <si>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</si>
  <si>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</si>
  <si>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</si>
  <si>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</si>
  <si>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</si>
  <si>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</si>
  <si>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</si>
  <si>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</si>
  <si>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</si>
  <si>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</si>
  <si>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</si>
  <si>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</si>
  <si>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</si>
  <si>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</si>
  <si>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</si>
  <si>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</si>
  <si>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</si>
  <si>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</si>
  <si>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</si>
  <si>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</si>
  <si>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</si>
  <si>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</si>
  <si>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</si>
  <si>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</si>
  <si>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</si>
  <si>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</si>
  <si>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</si>
  <si>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</si>
  <si>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</si>
  <si>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</si>
  <si>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</si>
  <si>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</si>
  <si>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</si>
  <si>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</si>
  <si>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</si>
  <si>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</si>
  <si>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</si>
  <si>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</si>
  <si>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</si>
  <si>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</si>
  <si>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</si>
  <si>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</si>
  <si>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</si>
  <si>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</si>
  <si>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</si>
  <si>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</si>
  <si>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</si>
  <si>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</si>
  <si>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</si>
  <si>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</si>
  <si>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</si>
  <si>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</si>
  <si>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</si>
  <si>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</si>
  <si>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</si>
  <si>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</si>
  <si>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</si>
  <si>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</si>
  <si>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</si>
  <si>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</si>
  <si>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</si>
  <si>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</si>
  <si>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</si>
  <si>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</si>
  <si>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</si>
  <si>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</si>
  <si>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</si>
  <si>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</si>
  <si>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</si>
  <si>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</si>
  <si>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</si>
  <si>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</si>
  <si>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</si>
  <si>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</si>
  <si>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</si>
  <si>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</si>
  <si>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</si>
  <si>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</si>
  <si>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</si>
  <si>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</si>
  <si>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</si>
  <si>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</si>
  <si>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</si>
  <si>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</si>
  <si>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</si>
  <si>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</si>
  <si>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</si>
  <si>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</si>
  <si>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</si>
  <si>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</si>
  <si>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</si>
  <si>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</si>
  <si>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</si>
  <si>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</si>
  <si>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</si>
  <si>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</si>
  <si>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</si>
  <si>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</si>
  <si>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</si>
  <si>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</si>
  <si>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</si>
  <si>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</si>
  <si>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</si>
  <si>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</si>
  <si>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</si>
  <si>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</si>
  <si>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</si>
  <si>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</si>
  <si>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</si>
  <si>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</si>
  <si>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</si>
  <si>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</si>
  <si>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</si>
  <si>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</si>
  <si>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</si>
  <si>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</si>
  <si>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</si>
  <si>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</si>
  <si>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</si>
  <si>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</si>
  <si>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</si>
  <si>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</si>
  <si>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</si>
  <si>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</si>
  <si>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</si>
  <si>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</si>
  <si>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</si>
  <si>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</si>
  <si>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</si>
  <si>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</si>
  <si>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</si>
  <si>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</si>
  <si>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</si>
  <si>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</si>
  <si>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</si>
  <si>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</si>
  <si>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</si>
  <si>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</si>
  <si>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</si>
  <si>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</si>
  <si>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</si>
  <si>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</si>
  <si>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</si>
  <si>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</si>
  <si>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</si>
  <si>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</si>
  <si>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</si>
  <si>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</si>
  <si>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</si>
  <si>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</si>
  <si>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</si>
  <si>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</si>
  <si>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</si>
  <si>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</si>
  <si>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</si>
  <si>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</si>
  <si>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</si>
  <si>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</si>
  <si>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</si>
  <si>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</si>
  <si>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</si>
  <si>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</si>
  <si>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</si>
  <si>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</si>
  <si>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</si>
  <si>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</si>
  <si>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</si>
  <si>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</si>
  <si>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</si>
  <si>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</si>
  <si>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</si>
  <si>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</si>
  <si>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</si>
  <si>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</si>
  <si>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</si>
  <si>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</si>
  <si>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</si>
  <si>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</si>
  <si>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</si>
  <si>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</si>
  <si>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</si>
  <si>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</si>
  <si>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</si>
  <si>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</si>
  <si>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</si>
  <si>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</si>
  <si>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</si>
  <si>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</si>
  <si>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</si>
  <si>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</si>
  <si>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</si>
  <si>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</si>
  <si>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</si>
  <si>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</si>
  <si>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</si>
  <si>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</si>
  <si>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</si>
  <si>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</si>
  <si>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</si>
  <si>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</si>
  <si>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</si>
  <si>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</si>
  <si>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</si>
  <si>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</si>
  <si>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</si>
  <si>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</si>
  <si>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</si>
  <si>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</si>
  <si>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</si>
  <si>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</si>
  <si>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</si>
  <si>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</si>
  <si>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</si>
  <si>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</si>
  <si>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</si>
  <si>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</si>
  <si>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</si>
  <si>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</si>
  <si>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</si>
  <si>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</si>
  <si>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</si>
  <si>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</si>
  <si>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</si>
  <si>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</si>
  <si>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</si>
  <si>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</si>
  <si>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</si>
  <si>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</si>
  <si>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</si>
  <si>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</si>
  <si>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</si>
  <si>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</si>
  <si>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</si>
  <si>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</si>
  <si>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</si>
  <si>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</si>
  <si>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</si>
  <si>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</si>
  <si>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</si>
  <si>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</si>
  <si>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</si>
  <si>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</si>
  <si>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</si>
  <si>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</si>
  <si>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</si>
  <si>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</si>
  <si>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</si>
  <si>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</si>
  <si>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</si>
  <si>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</si>
  <si>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</si>
  <si>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</si>
  <si>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</si>
  <si>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</si>
  <si>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</si>
  <si>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</si>
  <si>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</si>
  <si>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</si>
  <si>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</si>
  <si>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</si>
  <si>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</si>
  <si>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</si>
  <si>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</si>
  <si>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</si>
  <si>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</si>
  <si>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</si>
  <si>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</si>
  <si>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</si>
  <si>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</si>
  <si>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</si>
  <si>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</si>
  <si>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</si>
  <si>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</si>
  <si>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</si>
  <si>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</si>
  <si>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</si>
  <si>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</si>
  <si>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</si>
  <si>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</si>
  <si>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</si>
  <si>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</si>
  <si>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</si>
  <si>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</si>
  <si>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</si>
  <si>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</si>
  <si>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</si>
  <si>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</si>
  <si>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</si>
  <si>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</si>
  <si>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</si>
  <si>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</si>
  <si>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</si>
  <si>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</si>
  <si>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</si>
  <si>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</si>
  <si>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</si>
  <si>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</si>
  <si>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</si>
  <si>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</si>
  <si>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</si>
  <si>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</si>
  <si>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</si>
  <si>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</si>
  <si>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</si>
  <si>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</si>
  <si>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</si>
  <si>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</si>
  <si>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</si>
  <si>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</si>
  <si>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</si>
  <si>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</si>
  <si>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</si>
  <si>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</si>
  <si>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</si>
  <si>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</si>
  <si>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</si>
  <si>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</si>
  <si>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</si>
  <si>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</si>
  <si>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</si>
  <si>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</si>
  <si>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</si>
  <si>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</si>
  <si>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</si>
  <si>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</si>
  <si>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</si>
  <si>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</si>
  <si>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</si>
  <si>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</si>
  <si>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</si>
  <si>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</si>
  <si>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</si>
  <si>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</si>
  <si>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</si>
  <si>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</si>
  <si>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</si>
  <si>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</si>
  <si>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</si>
  <si>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</si>
  <si>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</si>
  <si>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</si>
  <si>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</si>
  <si>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</si>
  <si>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</si>
  <si>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</si>
  <si>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</si>
  <si>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</si>
  <si>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</si>
  <si>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</si>
  <si>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</si>
  <si>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</si>
  <si>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</si>
  <si>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</si>
  <si>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</si>
  <si>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</si>
  <si>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</si>
  <si>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</si>
  <si>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</si>
  <si>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</si>
  <si>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</si>
  <si>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</si>
  <si>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</si>
  <si>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</si>
  <si>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</si>
  <si>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</si>
  <si>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</si>
  <si>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</si>
  <si>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</si>
  <si>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</si>
  <si>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</si>
  <si>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</si>
  <si>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</si>
  <si>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</si>
  <si>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</si>
  <si>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</si>
  <si>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</si>
  <si>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</si>
  <si>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</si>
  <si>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</si>
  <si>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</si>
  <si>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</si>
  <si>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</si>
  <si>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</si>
  <si>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</si>
  <si>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</si>
  <si>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</si>
  <si>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</si>
  <si>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</si>
  <si>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</si>
  <si>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</si>
  <si>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</si>
  <si>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</si>
  <si>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</si>
  <si>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</si>
  <si>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</si>
  <si>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</si>
  <si>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</si>
  <si>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</si>
  <si>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</si>
  <si>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</si>
  <si>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</si>
  <si>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</si>
  <si>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</si>
  <si>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</si>
  <si>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</si>
  <si>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</si>
  <si>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</si>
  <si>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</si>
  <si>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</si>
  <si>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</si>
  <si>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</si>
  <si>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</si>
  <si>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</si>
  <si>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</si>
  <si>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</si>
  <si>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</si>
  <si>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</si>
  <si>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</si>
  <si>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</si>
  <si>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</si>
  <si>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</si>
  <si>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</si>
  <si>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</si>
  <si>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</si>
  <si>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</si>
  <si>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</si>
  <si>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</si>
  <si>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</si>
  <si>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</si>
  <si>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</si>
  <si>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</si>
  <si>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</si>
  <si>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</si>
  <si>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</si>
  <si>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</si>
  <si>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</si>
  <si>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</si>
  <si>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</si>
  <si>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</si>
  <si>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</si>
  <si>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</si>
  <si>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</si>
  <si>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</si>
  <si>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</si>
  <si>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</si>
  <si>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</si>
  <si>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</si>
  <si>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</si>
  <si>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</si>
  <si>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</si>
  <si>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</si>
  <si>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</si>
  <si>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</si>
  <si>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</si>
  <si>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</si>
  <si>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</si>
  <si>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</si>
  <si>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</si>
  <si>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</si>
  <si>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</si>
  <si>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</si>
  <si>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</si>
  <si>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</si>
  <si>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</si>
  <si>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</si>
  <si>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</si>
  <si>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</si>
  <si>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</si>
  <si>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</si>
  <si>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</si>
  <si>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</si>
  <si>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</si>
  <si>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</si>
  <si>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</si>
  <si>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</si>
  <si>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</si>
  <si>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</si>
  <si>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</si>
  <si>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</si>
  <si>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</si>
  <si>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</si>
  <si>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</si>
  <si>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</si>
  <si>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</si>
  <si>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</si>
  <si>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</si>
  <si>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</si>
  <si>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</si>
  <si>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</si>
  <si>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</si>
  <si>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</si>
  <si>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</si>
  <si>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</si>
  <si>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</si>
  <si>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</si>
  <si>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</si>
  <si>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</si>
  <si>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</si>
  <si>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</si>
  <si>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</si>
  <si>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</si>
  <si>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</si>
  <si>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</si>
  <si>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</si>
  <si>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</si>
  <si>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</si>
  <si>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</si>
  <si>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</si>
  <si>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</si>
  <si>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</si>
  <si>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</si>
  <si>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</si>
  <si>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</si>
  <si>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</si>
  <si>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</si>
  <si>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</si>
  <si>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</si>
  <si>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</si>
  <si>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</si>
  <si>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</si>
  <si>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</si>
  <si>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</si>
  <si>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</si>
  <si>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</si>
  <si>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</si>
  <si>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</si>
  <si>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</si>
  <si>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</si>
  <si>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</si>
  <si>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</si>
  <si>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</si>
  <si>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</si>
  <si>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</si>
  <si>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</si>
  <si>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</si>
  <si>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</si>
  <si>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</si>
  <si>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</si>
  <si>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</si>
  <si>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</si>
  <si>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</si>
  <si>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</si>
  <si>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</si>
  <si>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</si>
  <si>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</si>
  <si>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</si>
  <si>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</si>
  <si>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</si>
  <si>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</si>
  <si>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</si>
  <si>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</si>
  <si>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</si>
  <si>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</si>
  <si>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</si>
  <si>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</si>
  <si>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</si>
  <si>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</si>
  <si>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</si>
  <si>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</si>
  <si>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</si>
  <si>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</si>
  <si>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</si>
  <si>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</si>
  <si>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</si>
  <si>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</si>
  <si>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</si>
  <si>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</si>
  <si>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</si>
  <si>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</si>
  <si>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</si>
  <si>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</si>
  <si>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</si>
  <si>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</si>
  <si>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</si>
  <si>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</si>
  <si>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</si>
  <si>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</si>
  <si>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</si>
  <si>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</si>
  <si>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</si>
  <si>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</si>
  <si>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</si>
  <si>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</si>
  <si>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</si>
  <si>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</si>
  <si>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</si>
  <si>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</si>
  <si>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</si>
  <si>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</si>
  <si>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</si>
  <si>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</si>
  <si>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</si>
  <si>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</si>
  <si>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</si>
  <si>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</si>
  <si>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</si>
  <si>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</si>
  <si>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</si>
  <si>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</si>
  <si>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</si>
  <si>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</si>
  <si>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</si>
  <si>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</si>
  <si>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</si>
  <si>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</si>
  <si>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</si>
  <si>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</si>
  <si>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</si>
  <si>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</si>
  <si>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</si>
  <si>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</si>
  <si>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</si>
  <si>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</si>
  <si>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</si>
  <si>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</si>
  <si>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</si>
  <si>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</si>
  <si>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</si>
  <si>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</si>
  <si>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</si>
  <si>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</si>
  <si>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</si>
  <si>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</si>
  <si>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</si>
  <si>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</si>
  <si>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</si>
  <si>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</si>
  <si>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</si>
  <si>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</si>
  <si>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</si>
  <si>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</si>
  <si>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</si>
  <si>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</si>
  <si>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</si>
  <si>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</si>
  <si>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</si>
  <si>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</si>
  <si>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</si>
  <si>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</si>
  <si>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</si>
  <si>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</si>
  <si>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</si>
  <si>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</si>
  <si>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</si>
  <si>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</si>
  <si>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</si>
  <si>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</si>
  <si>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</si>
  <si>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</si>
  <si>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</si>
  <si>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</si>
  <si>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</si>
  <si>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</si>
  <si>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</si>
  <si>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</si>
  <si>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</si>
  <si>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</si>
  <si>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</si>
  <si>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</si>
  <si>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</si>
  <si>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</si>
  <si>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</si>
  <si>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</si>
  <si>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</si>
  <si>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</si>
  <si>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</si>
  <si>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</si>
  <si>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</si>
  <si>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</si>
  <si>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</si>
  <si>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</si>
  <si>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</si>
  <si>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</si>
  <si>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</si>
  <si>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</si>
  <si>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</si>
  <si>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</si>
  <si>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</si>
  <si>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</si>
  <si>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</si>
  <si>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</si>
  <si>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</si>
  <si>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</si>
  <si>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</si>
  <si>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</si>
  <si>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</si>
  <si>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</si>
  <si>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</si>
  <si>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</si>
  <si>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</si>
  <si>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</si>
  <si>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</si>
  <si>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</si>
  <si>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</si>
  <si>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</si>
  <si>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</si>
  <si>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</si>
  <si>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</si>
  <si>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</si>
  <si>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</si>
  <si>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</si>
  <si>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</si>
  <si>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</si>
  <si>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</si>
  <si>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</si>
  <si>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</si>
  <si>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</si>
  <si>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</si>
  <si>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</si>
  <si>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</si>
  <si>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</si>
  <si>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</si>
  <si>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</si>
  <si>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</si>
  <si>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</si>
  <si>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</si>
  <si>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</si>
  <si>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</si>
  <si>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</si>
  <si>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</si>
  <si>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</si>
  <si>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</si>
  <si>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</si>
  <si>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</si>
  <si>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</si>
  <si>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</si>
  <si>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</si>
  <si>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</si>
  <si>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</si>
  <si>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</si>
  <si>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</si>
  <si>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</si>
  <si>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</si>
  <si>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</si>
  <si>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</si>
  <si>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</si>
  <si>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</si>
  <si>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</si>
  <si>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</si>
  <si>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</si>
  <si>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</si>
  <si>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</si>
  <si>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</si>
  <si>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</si>
  <si>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</si>
  <si>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</si>
  <si>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</si>
  <si>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</si>
  <si>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</si>
  <si>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</si>
  <si>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</si>
  <si>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</si>
  <si>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</si>
  <si>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</si>
  <si>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</si>
  <si>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</si>
  <si>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</si>
  <si>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</si>
  <si>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</si>
  <si>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</si>
  <si>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</si>
  <si>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</si>
  <si>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</si>
  <si>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</si>
  <si>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</si>
  <si>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</si>
  <si>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</si>
  <si>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</si>
  <si>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</si>
  <si>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</si>
  <si>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</si>
  <si>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</si>
  <si>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</si>
  <si>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</si>
  <si>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</si>
  <si>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</si>
  <si>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</si>
  <si>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</si>
  <si>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</si>
  <si>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</si>
  <si>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</si>
  <si>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</si>
  <si>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</si>
  <si>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</si>
  <si>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</si>
  <si>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</si>
  <si>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</si>
  <si>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</si>
  <si>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</si>
  <si>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</si>
  <si>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</si>
  <si>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</si>
  <si>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</si>
  <si>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</si>
  <si>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</si>
  <si>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</si>
  <si>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</si>
  <si>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</si>
  <si>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</si>
  <si>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</si>
  <si>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</si>
  <si>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</si>
  <si>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</si>
  <si>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</si>
  <si>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</si>
  <si>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</si>
  <si>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</si>
  <si>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</si>
  <si>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</si>
  <si>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</si>
  <si>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</si>
  <si>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</si>
  <si>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</si>
  <si>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</si>
  <si>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</si>
  <si>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</si>
  <si>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</si>
  <si>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</si>
  <si>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</si>
  <si>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</si>
  <si>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</si>
  <si>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</si>
  <si>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</si>
  <si>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</si>
  <si>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</si>
  <si>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</si>
  <si>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</si>
  <si>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</si>
  <si>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</si>
  <si>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</si>
  <si>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</si>
  <si>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</si>
  <si>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</si>
  <si>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</si>
  <si>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</si>
  <si>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</si>
  <si>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</si>
  <si>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</si>
  <si>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</si>
  <si>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</si>
  <si>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</si>
  <si>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</si>
  <si>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</si>
  <si>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</si>
  <si>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</si>
  <si>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</si>
  <si>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</si>
  <si>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</si>
  <si>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</si>
  <si>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</si>
  <si>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</si>
  <si>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</si>
  <si>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</si>
  <si>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</si>
  <si>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</si>
  <si>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</si>
  <si>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</si>
  <si>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</si>
  <si>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</si>
  <si>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</si>
  <si>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</si>
  <si>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</si>
  <si>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</si>
  <si>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</si>
  <si>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</si>
  <si>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</si>
  <si>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</si>
  <si>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</si>
  <si>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</si>
  <si>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</si>
  <si>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</si>
  <si>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</si>
  <si>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</si>
  <si>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</si>
  <si>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</si>
  <si>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</si>
  <si>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</si>
  <si>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</si>
  <si>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</si>
  <si>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</si>
  <si>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</si>
  <si>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</si>
  <si>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</si>
  <si>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</si>
  <si>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</si>
  <si>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</si>
  <si>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</si>
  <si>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</si>
  <si>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</si>
  <si>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</si>
  <si>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</si>
  <si>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</si>
  <si>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</si>
  <si>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</si>
  <si>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</si>
  <si>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</si>
  <si>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</si>
  <si>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</si>
  <si>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</si>
  <si>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</si>
  <si>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</si>
  <si>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</si>
  <si>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</si>
  <si>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</si>
  <si>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</si>
  <si>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</si>
  <si>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</si>
  <si>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</si>
  <si>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</si>
  <si>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</si>
  <si>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</si>
  <si>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</si>
  <si>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</si>
  <si>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</si>
  <si>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</si>
  <si>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</si>
  <si>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</si>
  <si>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</si>
  <si>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</si>
  <si>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</si>
  <si>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</si>
  <si>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</si>
  <si>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</si>
  <si>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</si>
  <si>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</si>
  <si>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</si>
  <si>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</si>
  <si>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</si>
  <si>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</si>
  <si>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</si>
  <si>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</si>
  <si>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</si>
  <si>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</si>
  <si>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</si>
  <si>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</si>
  <si>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</si>
  <si>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</si>
  <si>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</si>
  <si>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</si>
  <si>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</si>
  <si>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</si>
  <si>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</si>
  <si>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</si>
  <si>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</si>
  <si>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</si>
  <si>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</si>
  <si>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</si>
  <si>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</si>
  <si>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</si>
  <si>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</si>
  <si>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</si>
  <si>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</si>
  <si>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</si>
  <si>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</si>
  <si>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</si>
  <si>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</si>
  <si>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</si>
  <si>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</si>
  <si>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</si>
  <si>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</si>
  <si>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</si>
  <si>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</si>
  <si>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</si>
  <si>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</si>
  <si>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</si>
  <si>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</si>
  <si>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</si>
  <si>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</si>
  <si>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</si>
  <si>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</si>
  <si>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</si>
  <si>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</si>
  <si>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</si>
  <si>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</si>
  <si>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</si>
  <si>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</si>
  <si>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</si>
  <si>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</si>
  <si>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</si>
  <si>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</si>
  <si>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</si>
  <si>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</si>
  <si>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</si>
  <si>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</si>
  <si>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</si>
  <si>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</si>
  <si>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</si>
  <si>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</si>
  <si>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</si>
  <si>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</si>
  <si>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</si>
  <si>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</si>
  <si>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</si>
  <si>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</si>
  <si>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</si>
  <si>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</si>
  <si>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</si>
  <si>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</si>
  <si>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</si>
  <si>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</si>
  <si>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</si>
  <si>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</si>
  <si>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</si>
  <si>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</si>
  <si>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</si>
  <si>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</si>
  <si>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</si>
  <si>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</si>
  <si>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</si>
  <si>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</si>
  <si>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</si>
  <si>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</si>
  <si>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</si>
  <si>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</si>
  <si>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</si>
  <si>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</si>
  <si>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</si>
  <si>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</si>
  <si>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</si>
  <si>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</si>
  <si>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</si>
  <si>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</si>
  <si>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</si>
  <si>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</si>
  <si>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</si>
  <si>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</si>
  <si>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</si>
  <si>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</si>
  <si>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</si>
  <si>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</si>
  <si>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</si>
  <si>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</si>
  <si>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</si>
  <si>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</si>
  <si>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</si>
  <si>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</si>
  <si>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</si>
  <si>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</si>
  <si>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</si>
  <si>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</si>
  <si>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</si>
  <si>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</si>
  <si>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</si>
  <si>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</si>
  <si>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</si>
  <si>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</si>
  <si>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</si>
  <si>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</si>
  <si>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</si>
  <si>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</si>
  <si>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</si>
  <si>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</si>
  <si>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</si>
  <si>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</si>
  <si>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</si>
  <si>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</si>
  <si>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</si>
  <si>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</si>
  <si>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</si>
  <si>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</si>
  <si>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</si>
  <si>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</si>
  <si>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</si>
  <si>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</si>
  <si>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</si>
  <si>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</si>
  <si>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</si>
  <si>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</si>
  <si>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</si>
  <si>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</si>
  <si>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</si>
  <si>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</si>
  <si>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</si>
  <si>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</si>
  <si>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</si>
  <si>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</si>
  <si>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</si>
  <si>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</si>
  <si>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</si>
  <si>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</si>
  <si>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</si>
  <si>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</si>
  <si>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</si>
  <si>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</si>
  <si>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</si>
  <si>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</si>
  <si>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</si>
  <si>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</si>
  <si>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</si>
  <si>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</si>
  <si>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</si>
  <si>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</si>
  <si>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</si>
  <si>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</si>
  <si>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</si>
  <si>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</si>
  <si>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</si>
  <si>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</si>
  <si>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</si>
  <si>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</si>
  <si>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</si>
  <si>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</si>
  <si>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</si>
  <si>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</si>
  <si>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</si>
  <si>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</si>
  <si>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</si>
  <si>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</si>
  <si>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</si>
  <si>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</si>
  <si>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</si>
  <si>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</si>
  <si>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</si>
  <si>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</si>
  <si>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</si>
  <si>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</si>
  <si>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</si>
  <si>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</si>
  <si>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</si>
  <si>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</si>
  <si>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</si>
  <si>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</si>
  <si>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</si>
  <si>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</si>
  <si>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</si>
  <si>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</si>
  <si>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</si>
  <si>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</si>
  <si>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</si>
  <si>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</si>
  <si>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</si>
  <si>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</si>
  <si>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</si>
  <si>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</si>
  <si>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</si>
  <si>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</si>
  <si>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</si>
  <si>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</si>
  <si>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</si>
  <si>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</si>
  <si>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</si>
  <si>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</si>
  <si>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</si>
  <si>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</si>
  <si>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</si>
  <si>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</si>
  <si>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</si>
  <si>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</si>
  <si>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</si>
  <si>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</si>
  <si>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</si>
  <si>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</si>
  <si>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</si>
  <si>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</si>
  <si>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</si>
  <si>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</si>
  <si>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</si>
  <si>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</si>
  <si>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</si>
  <si>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</si>
  <si>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</si>
  <si>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</si>
  <si>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</si>
  <si>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</si>
  <si>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</si>
  <si>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</si>
  <si>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</si>
  <si>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</si>
  <si>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</si>
  <si>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</si>
  <si>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</si>
  <si>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</si>
  <si>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</si>
  <si>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</si>
  <si>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</si>
  <si>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</si>
  <si>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</si>
  <si>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</si>
  <si>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</si>
  <si>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</si>
  <si>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</si>
  <si>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</si>
  <si>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</si>
  <si>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</si>
  <si>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</si>
  <si>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</si>
  <si>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</si>
  <si>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</si>
  <si>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</si>
  <si>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</si>
  <si>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</si>
  <si>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</si>
  <si>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</si>
  <si>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</si>
  <si>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</si>
  <si>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</si>
  <si>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</si>
  <si>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</si>
  <si>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</si>
  <si>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</si>
  <si>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</si>
  <si>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</si>
  <si>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</si>
  <si>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</si>
  <si>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</si>
  <si>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</si>
  <si>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</si>
  <si>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</si>
  <si>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</si>
  <si>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</si>
  <si>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</si>
  <si>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</si>
  <si>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</si>
  <si>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</si>
  <si>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</si>
  <si>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</si>
  <si>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</si>
  <si>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</si>
  <si>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</si>
  <si>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</si>
  <si>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</si>
  <si>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</si>
  <si>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</si>
  <si>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</si>
  <si>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</si>
  <si>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</si>
  <si>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</si>
  <si>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</si>
  <si>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</si>
  <si>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</si>
  <si>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</si>
  <si>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</si>
  <si>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</si>
  <si>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</si>
  <si>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</si>
  <si>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</si>
  <si>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</si>
  <si>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</si>
  <si>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</si>
  <si>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</si>
  <si>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</si>
  <si>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</si>
  <si>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</si>
  <si>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</si>
  <si>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</si>
  <si>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</si>
  <si>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</si>
  <si>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</si>
  <si>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</si>
  <si>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</si>
  <si>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</si>
  <si>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</si>
  <si>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</si>
  <si>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</si>
  <si>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</si>
  <si>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</si>
  <si>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</si>
  <si>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</si>
  <si>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</si>
  <si>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</si>
  <si>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</si>
  <si>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</si>
  <si>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</si>
  <si>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</si>
  <si>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</si>
  <si>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</si>
  <si>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</si>
  <si>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</si>
  <si>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</si>
  <si>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</si>
  <si>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</si>
  <si>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</si>
  <si>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</si>
  <si>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</si>
  <si>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</si>
  <si>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</si>
  <si>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</si>
  <si>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</si>
  <si>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</si>
  <si>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</si>
  <si>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</si>
  <si>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</si>
  <si>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</si>
  <si>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</si>
  <si>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</si>
  <si>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</si>
  <si>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</si>
  <si>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</si>
  <si>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</si>
  <si>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</si>
  <si>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</si>
  <si>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</si>
  <si>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</si>
  <si>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</si>
  <si>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</si>
  <si>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</si>
  <si>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</si>
  <si>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</si>
  <si>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</si>
  <si>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</si>
  <si>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</si>
  <si>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</si>
  <si>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</si>
  <si>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</si>
  <si>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</si>
  <si>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</si>
  <si>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</si>
  <si>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</si>
  <si>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</si>
  <si>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</si>
  <si>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</si>
  <si>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</si>
  <si>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</si>
  <si>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</si>
  <si>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</si>
  <si>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</si>
  <si>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</si>
  <si>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</si>
  <si>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</si>
  <si>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</si>
  <si>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</si>
  <si>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</si>
  <si>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</si>
  <si>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</si>
  <si>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</si>
  <si>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</si>
  <si>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</si>
  <si>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</si>
  <si>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</si>
  <si>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</si>
  <si>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</si>
  <si>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</si>
  <si>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</si>
  <si>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</si>
  <si>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</si>
  <si>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</si>
  <si>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</si>
  <si>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</si>
  <si>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</si>
  <si>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</si>
  <si>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</si>
  <si>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</si>
  <si>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</si>
  <si>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</si>
  <si>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</si>
  <si>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</si>
  <si>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</si>
  <si>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</si>
  <si>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</si>
  <si>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</si>
  <si>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</si>
  <si>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</si>
  <si>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</si>
  <si>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</si>
  <si>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</si>
  <si>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</si>
  <si>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</si>
  <si>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</si>
  <si>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</si>
  <si>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</si>
  <si>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</si>
  <si>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</si>
  <si>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</si>
  <si>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</si>
  <si>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</si>
  <si>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</si>
  <si>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</si>
  <si>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</si>
  <si>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</si>
  <si>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</si>
  <si>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</si>
  <si>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</si>
  <si>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</si>
  <si>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</si>
  <si>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</si>
  <si>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</si>
  <si>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</si>
  <si>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</si>
  <si>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</si>
  <si>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</si>
  <si>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</si>
  <si>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</si>
  <si>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</si>
  <si>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</si>
  <si>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</si>
  <si>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</si>
  <si>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</si>
  <si>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</si>
  <si>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</si>
  <si>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</si>
  <si>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</si>
  <si>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</si>
  <si>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</si>
  <si>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</si>
  <si>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</si>
  <si>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</si>
  <si>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</si>
  <si>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</si>
  <si>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</si>
  <si>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</si>
  <si>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</si>
  <si>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</si>
  <si>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</si>
  <si>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</si>
  <si>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</si>
  <si>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</si>
  <si>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</si>
  <si>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</si>
  <si>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</si>
  <si>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</si>
  <si>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</si>
  <si>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</si>
  <si>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</si>
  <si>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</si>
  <si>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</si>
  <si>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</si>
  <si>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</si>
  <si>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</si>
  <si>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</si>
  <si>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</si>
  <si>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</si>
  <si>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</si>
  <si>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</si>
  <si>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</si>
  <si>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</si>
  <si>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</si>
  <si>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</si>
  <si>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</si>
  <si>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</si>
  <si>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</si>
  <si>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</si>
  <si>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</si>
  <si>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</si>
  <si>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</si>
  <si>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</si>
  <si>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</si>
  <si>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</si>
  <si>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</si>
  <si>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</si>
  <si>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</si>
  <si>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</si>
  <si>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</si>
  <si>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</si>
  <si>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</si>
  <si>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</si>
  <si>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</si>
  <si>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</si>
  <si>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</si>
  <si>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</si>
  <si>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</si>
  <si>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</si>
  <si>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</si>
  <si>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</si>
  <si>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</si>
  <si>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</si>
  <si>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</si>
  <si>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</si>
  <si>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</si>
  <si>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</si>
  <si>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</si>
  <si>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</si>
  <si>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</si>
  <si>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</si>
  <si>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</si>
  <si>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</si>
  <si>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</si>
  <si>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</si>
  <si>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</si>
  <si>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</si>
  <si>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</si>
  <si>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</si>
  <si>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</si>
  <si>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</si>
  <si>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</si>
  <si>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</si>
  <si>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</si>
  <si>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</si>
  <si>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</si>
  <si>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</si>
  <si>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</si>
  <si>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</si>
  <si>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</si>
  <si>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</si>
  <si>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</si>
  <si>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</si>
  <si>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</si>
  <si>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</si>
  <si>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</si>
  <si>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</si>
  <si>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</si>
  <si>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</si>
  <si>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</si>
  <si>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</si>
  <si>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</si>
  <si>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</si>
  <si>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</si>
  <si>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</si>
  <si>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</si>
  <si>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</si>
  <si>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</si>
  <si>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</si>
  <si>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</si>
  <si>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</si>
  <si>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</si>
  <si>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</si>
  <si>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</si>
  <si>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</si>
  <si>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</si>
  <si>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</si>
  <si>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</si>
  <si>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</si>
  <si>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</si>
  <si>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</si>
  <si>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</si>
  <si>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</si>
  <si>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</si>
  <si>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</si>
  <si>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</si>
  <si>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</si>
  <si>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</si>
  <si>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</si>
  <si>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</si>
  <si>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</si>
  <si>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</si>
  <si>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</si>
  <si>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</si>
  <si>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</si>
  <si>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</si>
  <si>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</si>
  <si>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</si>
  <si>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</si>
  <si>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</si>
  <si>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</si>
  <si>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</si>
  <si>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</si>
  <si>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</si>
  <si>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</si>
  <si>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</si>
  <si>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</si>
  <si>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</si>
  <si>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</si>
  <si>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</si>
  <si>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</si>
  <si>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</si>
  <si>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</si>
  <si>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</si>
  <si>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</si>
  <si>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</si>
  <si>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</si>
  <si>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</si>
  <si>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</si>
  <si>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</si>
  <si>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</si>
  <si>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</si>
  <si>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</si>
  <si>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</si>
  <si>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</si>
  <si>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</si>
  <si>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</si>
  <si>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</si>
  <si>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</si>
  <si>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</si>
  <si>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</si>
  <si>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</si>
  <si>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</si>
  <si>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</si>
  <si>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</si>
  <si>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</si>
  <si>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</si>
  <si>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</si>
  <si>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</si>
  <si>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</si>
  <si>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</si>
  <si>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</si>
  <si>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</si>
  <si>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</si>
  <si>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</si>
  <si>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</si>
  <si>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</si>
  <si>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</si>
  <si>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</si>
  <si>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</si>
  <si>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</si>
  <si>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</si>
  <si>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</si>
  <si>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</si>
  <si>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</si>
  <si>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</si>
  <si>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</si>
  <si>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</si>
  <si>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</si>
  <si>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</si>
  <si>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</si>
  <si>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</si>
  <si>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</si>
  <si>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</si>
  <si>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</si>
  <si>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</si>
  <si>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</si>
  <si>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</si>
  <si>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</si>
  <si>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</si>
  <si>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</si>
  <si>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</si>
  <si>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</si>
  <si>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</si>
  <si>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</si>
  <si>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</si>
  <si>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</si>
  <si>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</si>
  <si>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</si>
  <si>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</si>
  <si>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</si>
  <si>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</si>
  <si>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</si>
  <si>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</si>
  <si>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</si>
  <si>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</si>
  <si>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</si>
  <si>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</si>
  <si>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</si>
  <si>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</si>
  <si>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</si>
  <si>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</si>
  <si>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</si>
  <si>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</si>
  <si>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</si>
  <si>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</si>
  <si>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</si>
  <si>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</si>
  <si>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</si>
  <si>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</si>
  <si>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</si>
  <si>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</si>
  <si>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</si>
  <si>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</si>
  <si>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</si>
  <si>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</si>
  <si>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</si>
  <si>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</si>
  <si>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</si>
  <si>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</si>
  <si>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</si>
  <si>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</si>
  <si>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</si>
  <si>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</si>
  <si>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</si>
  <si>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</si>
  <si>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</si>
  <si>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</si>
  <si>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</si>
  <si>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</si>
  <si>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</si>
  <si>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</si>
  <si>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</si>
  <si>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</si>
  <si>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</si>
  <si>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</si>
  <si>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</si>
  <si>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</si>
  <si>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</si>
  <si>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</si>
  <si>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</si>
  <si>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</si>
  <si>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</si>
  <si>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</si>
  <si>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</si>
  <si>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</si>
  <si>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</si>
  <si>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</si>
  <si>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</si>
  <si>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</si>
  <si>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</si>
  <si>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</si>
  <si>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</si>
  <si>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</si>
  <si>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</si>
  <si>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</si>
  <si>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</si>
  <si>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</si>
  <si>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</si>
  <si>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</si>
  <si>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</si>
  <si>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</si>
  <si>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</si>
  <si>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</si>
  <si>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</si>
  <si>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</si>
  <si>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</si>
  <si>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</si>
  <si>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</si>
  <si>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</si>
  <si>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</si>
  <si>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</si>
  <si>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</si>
  <si>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</si>
  <si>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</si>
  <si>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</si>
  <si>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</si>
  <si>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</si>
  <si>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</si>
  <si>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</si>
  <si>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</si>
  <si>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</si>
  <si>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</si>
  <si>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</si>
  <si>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</si>
  <si>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</si>
  <si>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</si>
  <si>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</si>
  <si>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</si>
  <si>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</si>
  <si>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</si>
  <si>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</si>
  <si>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</si>
  <si>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</si>
  <si>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</si>
  <si>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</si>
  <si>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</si>
  <si>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</si>
  <si>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</si>
  <si>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</si>
  <si>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</si>
  <si>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</si>
  <si>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</si>
  <si>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</si>
  <si>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</si>
  <si>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</si>
  <si>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</si>
  <si>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</si>
  <si>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</si>
  <si>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</si>
  <si>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</si>
  <si>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</si>
  <si>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</si>
  <si>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</si>
  <si>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</si>
  <si>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</si>
  <si>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</si>
  <si>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</si>
  <si>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</si>
  <si>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</si>
  <si>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</si>
  <si>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</si>
  <si>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</si>
  <si>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</si>
  <si>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</si>
  <si>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</si>
  <si>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</si>
  <si>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</si>
  <si>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</si>
  <si>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</si>
  <si>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</si>
  <si>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</si>
  <si>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</si>
  <si>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</si>
  <si>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</si>
  <si>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</si>
  <si>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</si>
  <si>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</si>
  <si>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</si>
  <si>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</si>
  <si>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</si>
  <si>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</si>
  <si>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</si>
  <si>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</si>
  <si>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</si>
  <si>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</si>
  <si>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</si>
  <si>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</si>
  <si>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</si>
  <si>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</si>
  <si>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</si>
  <si>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</si>
  <si>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</si>
  <si>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</si>
  <si>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</si>
  <si>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</si>
  <si>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</si>
  <si>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</si>
  <si>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</si>
  <si>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</si>
  <si>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</si>
  <si>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</si>
  <si>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</si>
  <si>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</si>
  <si>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</si>
  <si>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</si>
  <si>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</si>
  <si>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</si>
  <si>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</si>
  <si>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</si>
  <si>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</si>
  <si>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</si>
  <si>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</si>
  <si>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</si>
  <si>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</si>
  <si>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</si>
  <si>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</si>
  <si>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</si>
  <si>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</si>
  <si>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</si>
  <si>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</si>
  <si>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</si>
  <si>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</si>
  <si>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</si>
  <si>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</si>
  <si>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</si>
  <si>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</si>
  <si>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</si>
  <si>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</si>
  <si>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</si>
  <si>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</si>
  <si>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</si>
  <si>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</si>
  <si>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</si>
  <si>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</si>
  <si>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</si>
  <si>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</si>
  <si>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</si>
  <si>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</si>
  <si>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</si>
  <si>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</si>
  <si>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</si>
  <si>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</si>
  <si>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</si>
  <si>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</si>
  <si>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</si>
  <si>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</si>
  <si>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</si>
  <si>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</si>
  <si>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</si>
  <si>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</si>
  <si>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</si>
  <si>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</si>
  <si>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</si>
  <si>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</si>
  <si>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</si>
  <si>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</si>
  <si>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</si>
  <si>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</si>
  <si>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</si>
  <si>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</si>
  <si>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</si>
  <si>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</si>
  <si>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</si>
  <si>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</si>
  <si>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</si>
  <si>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</si>
  <si>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</si>
  <si>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</si>
  <si>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</si>
  <si>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</si>
  <si>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</si>
  <si>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</si>
  <si>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</si>
  <si>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</si>
  <si>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</si>
  <si>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</si>
  <si>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</si>
  <si>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</si>
  <si>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</si>
  <si>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</si>
  <si>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</si>
  <si>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</si>
  <si>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</si>
  <si>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</si>
  <si>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</si>
  <si>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</si>
  <si>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</si>
  <si>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</si>
  <si>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</si>
  <si>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</si>
  <si>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</si>
  <si>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</si>
  <si>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</si>
  <si>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</si>
  <si>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</si>
  <si>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</si>
  <si>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</si>
  <si>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</si>
  <si>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</si>
  <si>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</si>
  <si>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</si>
  <si>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</si>
  <si>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</si>
  <si>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</si>
  <si>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</si>
  <si>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</si>
  <si>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</si>
  <si>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</si>
  <si>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</si>
  <si>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</si>
  <si>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</si>
  <si>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</si>
  <si>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</si>
  <si>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</si>
  <si>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</si>
  <si>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</si>
  <si>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</si>
  <si>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</si>
  <si>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</si>
  <si>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</si>
  <si>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</si>
  <si>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</si>
  <si>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</si>
  <si>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</si>
  <si>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</si>
  <si>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</si>
  <si>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</si>
  <si>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</si>
  <si>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</si>
  <si>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</si>
  <si>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</si>
  <si>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</si>
  <si>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</si>
  <si>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</si>
  <si>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</si>
  <si>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</si>
  <si>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</si>
  <si>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</si>
  <si>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</si>
  <si>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</si>
  <si>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</si>
  <si>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</si>
  <si>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</si>
  <si>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</si>
  <si>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</si>
  <si>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</si>
  <si>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</si>
  <si>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</si>
  <si>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</si>
  <si>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</si>
  <si>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</si>
  <si>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</si>
  <si>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</si>
  <si>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</si>
  <si>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</si>
  <si>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</si>
  <si>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</si>
  <si>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</si>
  <si>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</si>
  <si>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</si>
  <si>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</si>
  <si>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</si>
  <si>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</si>
  <si>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</si>
  <si>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</si>
  <si>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</si>
  <si>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</si>
  <si>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</si>
  <si>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</si>
  <si>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</si>
  <si>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</si>
  <si>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</si>
  <si>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</si>
  <si>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</si>
  <si>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</si>
  <si>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</si>
  <si>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</si>
  <si>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</si>
  <si>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</si>
  <si>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</si>
  <si>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</si>
  <si>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</si>
  <si>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</si>
  <si>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</si>
  <si>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</si>
  <si>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</si>
  <si>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</si>
  <si>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</si>
  <si>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</si>
  <si>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</si>
  <si>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</si>
  <si>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</si>
  <si>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</si>
  <si>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</si>
  <si>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</si>
  <si>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</si>
  <si>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</si>
  <si>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</si>
  <si>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</si>
  <si>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</si>
  <si>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</si>
  <si>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</si>
  <si>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</si>
  <si>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</si>
  <si>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</si>
  <si>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</si>
  <si>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</si>
  <si>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</si>
  <si>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</si>
  <si>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</si>
  <si>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</si>
  <si>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</si>
  <si>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</si>
  <si>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</si>
  <si>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</si>
  <si>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</si>
  <si>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</si>
  <si>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</si>
  <si>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</si>
  <si>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</si>
  <si>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</si>
  <si>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</si>
  <si>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</si>
  <si>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</si>
  <si>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</si>
  <si>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</si>
  <si>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</si>
  <si>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</si>
  <si>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</si>
  <si>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</si>
  <si>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</si>
  <si>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</si>
  <si>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</si>
  <si>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</si>
  <si>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</si>
  <si>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</si>
  <si>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</si>
  <si>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</si>
  <si>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</si>
  <si>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</si>
  <si>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</si>
  <si>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</si>
  <si>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</si>
  <si>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</si>
  <si>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</si>
  <si>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</si>
  <si>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</si>
  <si>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</si>
  <si>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</si>
  <si>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</si>
  <si>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</si>
  <si>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</si>
  <si>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</si>
  <si>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</si>
  <si>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</si>
  <si>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</si>
  <si>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</si>
  <si>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</si>
  <si>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</si>
  <si>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</si>
  <si>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</si>
  <si>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</si>
  <si>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</si>
  <si>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</si>
  <si>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</si>
  <si>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</si>
  <si>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</si>
  <si>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</si>
  <si>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</si>
  <si>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</si>
  <si>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</si>
  <si>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</si>
  <si>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</si>
  <si>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</si>
  <si>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</si>
  <si>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</si>
  <si>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</si>
  <si>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</si>
  <si>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</si>
  <si>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</si>
  <si>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</si>
  <si>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</si>
  <si>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</si>
  <si>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</si>
  <si>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</si>
  <si>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</si>
  <si>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</si>
  <si>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</si>
  <si>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</si>
  <si>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</si>
  <si>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</si>
  <si>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</si>
  <si>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</si>
  <si>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</si>
  <si>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</si>
  <si>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</si>
  <si>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</si>
  <si>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</si>
  <si>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</si>
  <si>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</si>
  <si>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</si>
  <si>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</si>
  <si>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</si>
  <si>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</si>
  <si>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</si>
  <si>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</si>
  <si>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</si>
  <si>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</si>
  <si>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</si>
  <si>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</si>
  <si>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</si>
  <si>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</si>
  <si>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</si>
  <si>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</si>
  <si>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</si>
  <si>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</si>
  <si>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</si>
  <si>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</si>
  <si>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</si>
  <si>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</si>
  <si>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</si>
  <si>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</si>
  <si>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</si>
  <si>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</si>
  <si>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</si>
  <si>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</si>
  <si>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</si>
  <si>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</si>
  <si>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</si>
  <si>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</si>
  <si>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</si>
  <si>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</si>
  <si>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</si>
  <si>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</si>
  <si>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</si>
  <si>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</si>
  <si>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</si>
  <si>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</si>
  <si>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</si>
  <si>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</si>
  <si>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</si>
  <si>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</si>
  <si>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</si>
  <si>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</si>
  <si>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</si>
  <si>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</si>
  <si>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</si>
  <si>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</si>
  <si>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</si>
  <si>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</si>
  <si>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</si>
  <si>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</si>
  <si>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</si>
  <si>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</si>
  <si>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</si>
  <si>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</si>
  <si>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</si>
  <si>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</si>
  <si>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</si>
  <si>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</si>
  <si>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</si>
  <si>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</si>
  <si>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</si>
  <si>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</si>
  <si>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</si>
  <si>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</si>
  <si>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</si>
  <si>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</si>
  <si>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</si>
  <si>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</si>
  <si>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</si>
  <si>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</si>
  <si>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</si>
  <si>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</si>
  <si>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</si>
  <si>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</si>
  <si>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</si>
  <si>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</si>
  <si>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</si>
  <si>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</si>
  <si>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</si>
  <si>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</si>
  <si>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</si>
  <si>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</si>
  <si>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</si>
  <si>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</si>
  <si>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</si>
  <si>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</si>
  <si>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</si>
  <si>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</si>
  <si>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</si>
  <si>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</si>
  <si>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</si>
  <si>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</si>
  <si>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</si>
  <si>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</si>
  <si>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</si>
  <si>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</si>
  <si>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</si>
  <si>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</si>
  <si>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</si>
  <si>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</si>
  <si>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</si>
  <si>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</si>
  <si>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</si>
  <si>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</si>
  <si>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</si>
  <si>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</si>
  <si>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</si>
  <si>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</si>
  <si>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</si>
  <si>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</si>
  <si>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</si>
  <si>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</si>
  <si>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</si>
  <si>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</si>
  <si>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</si>
  <si>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</si>
  <si>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</si>
  <si>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</si>
  <si>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</si>
  <si>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</si>
  <si>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</si>
  <si>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</si>
  <si>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</si>
  <si>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</si>
  <si>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</si>
  <si>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</si>
  <si>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</si>
  <si>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</si>
  <si>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</si>
  <si>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</si>
  <si>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</si>
  <si>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</si>
  <si>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</si>
  <si>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</si>
  <si>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</si>
  <si>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</si>
  <si>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</si>
  <si>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</si>
  <si>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</si>
  <si>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</si>
  <si>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</si>
  <si>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</si>
  <si>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</si>
  <si>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</si>
  <si>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</si>
  <si>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</si>
  <si>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</si>
  <si>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</si>
  <si>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</si>
  <si>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</si>
  <si>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</si>
  <si>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</si>
  <si>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</si>
  <si>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</si>
  <si>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</si>
  <si>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</si>
  <si>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</si>
  <si>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</si>
  <si>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</si>
  <si>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</si>
  <si>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</si>
  <si>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</si>
  <si>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</si>
  <si>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</si>
  <si>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</si>
  <si>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</si>
  <si>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</si>
  <si>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</si>
  <si>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</si>
  <si>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</si>
  <si>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</si>
  <si>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</si>
  <si>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</si>
  <si>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</si>
  <si>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</si>
  <si>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</si>
  <si>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</si>
  <si>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</si>
  <si>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</si>
  <si>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</si>
  <si>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</si>
  <si>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</si>
  <si>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</si>
  <si>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</si>
  <si>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</si>
  <si>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</si>
  <si>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</si>
  <si>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</si>
  <si>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</si>
  <si>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</si>
  <si>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</si>
  <si>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</si>
  <si>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</si>
  <si>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</si>
  <si>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</si>
  <si>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</si>
  <si>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</si>
  <si>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</si>
  <si>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</si>
  <si>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</si>
  <si>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</si>
  <si>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</si>
  <si>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</si>
  <si>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</si>
  <si>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</si>
  <si>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</si>
  <si>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</si>
  <si>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</si>
  <si>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</si>
  <si>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</si>
  <si>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</si>
  <si>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</si>
  <si>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</si>
  <si>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</si>
  <si>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</si>
  <si>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</si>
  <si>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</si>
  <si>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</si>
  <si>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</si>
  <si>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</si>
  <si>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</si>
  <si>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</si>
  <si>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</si>
  <si>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</si>
  <si>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</si>
  <si>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</si>
  <si>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</si>
  <si>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</si>
  <si>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</si>
  <si>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</si>
  <si>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</si>
  <si>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</si>
  <si>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</si>
  <si>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</si>
  <si>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</si>
  <si>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</si>
  <si>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</si>
  <si>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</si>
  <si>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</si>
  <si>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</si>
  <si>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</si>
  <si>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</si>
  <si>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</si>
  <si>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</si>
  <si>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</si>
  <si>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</si>
  <si>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</si>
  <si>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</si>
  <si>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</si>
  <si>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</si>
  <si>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</si>
  <si>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</si>
  <si>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</si>
  <si>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</si>
  <si>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</si>
  <si>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</si>
  <si>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</si>
  <si>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</si>
  <si>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</si>
  <si>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</si>
  <si>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</si>
  <si>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</si>
  <si>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</si>
  <si>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</si>
  <si>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</si>
  <si>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</si>
  <si>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</si>
  <si>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</si>
  <si>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</si>
  <si>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</si>
  <si>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</si>
  <si>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</si>
  <si>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</si>
  <si>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</si>
  <si>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</si>
  <si>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</si>
  <si>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</si>
  <si>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</si>
  <si>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</si>
  <si>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</si>
  <si>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</si>
  <si>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</si>
  <si>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</si>
  <si>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</si>
  <si>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</si>
  <si>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</si>
  <si>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</si>
  <si>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</si>
  <si>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</si>
  <si>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</si>
  <si>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</si>
  <si>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</si>
  <si>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</si>
  <si>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</si>
  <si>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</si>
  <si>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</si>
  <si>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</si>
  <si>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</si>
  <si>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</si>
  <si>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</si>
  <si>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</si>
  <si>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</si>
  <si>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</si>
  <si>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</si>
  <si>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</si>
  <si>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</si>
  <si>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</si>
  <si>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</si>
  <si>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</si>
  <si>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</si>
  <si>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</si>
  <si>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</si>
  <si>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</si>
  <si>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</si>
  <si>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</si>
  <si>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</si>
  <si>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</si>
  <si>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</si>
  <si>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</si>
  <si>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</si>
  <si>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</si>
  <si>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</si>
  <si>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</si>
  <si>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</si>
  <si>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</si>
  <si>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</si>
  <si>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</si>
  <si>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</si>
  <si>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</si>
  <si>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</si>
  <si>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</si>
  <si>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</si>
  <si>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</si>
  <si>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</si>
  <si>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</si>
  <si>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</si>
  <si>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</si>
  <si>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</si>
  <si>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</si>
  <si>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</si>
  <si>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</si>
  <si>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</si>
  <si>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</si>
  <si>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</si>
  <si>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</si>
  <si>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</si>
  <si>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</si>
  <si>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</si>
  <si>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</si>
  <si>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</si>
  <si>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</si>
  <si>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</si>
  <si>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</si>
  <si>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</si>
  <si>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</si>
  <si>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</si>
  <si>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</si>
  <si>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</si>
  <si>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</si>
  <si>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</si>
  <si>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</si>
  <si>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</si>
  <si>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</si>
  <si>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</si>
  <si>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</si>
  <si>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</si>
  <si>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</si>
  <si>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</si>
  <si>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</si>
  <si>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</si>
  <si>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</si>
  <si>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</si>
  <si>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</si>
  <si>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</si>
  <si>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</si>
  <si>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</si>
  <si>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</si>
  <si>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</si>
  <si>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</si>
  <si>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</si>
  <si>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</si>
  <si>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</si>
  <si>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</si>
  <si>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</si>
  <si>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</si>
  <si>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</si>
  <si>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</si>
  <si>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</si>
  <si>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</si>
  <si>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</si>
  <si>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</si>
  <si>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</si>
  <si>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</si>
  <si>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</si>
  <si>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</si>
  <si>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</si>
  <si>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</si>
  <si>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</si>
  <si>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</si>
  <si>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</si>
  <si>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</si>
  <si>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</si>
  <si>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</si>
  <si>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</si>
  <si>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</si>
  <si>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</si>
  <si>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</si>
  <si>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</si>
  <si>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</si>
  <si>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</si>
  <si>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</si>
  <si>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</si>
  <si>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</si>
  <si>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</si>
  <si>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</si>
  <si>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</si>
  <si>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</si>
  <si>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</si>
  <si>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</si>
  <si>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</si>
  <si>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</si>
  <si>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</si>
  <si>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</si>
  <si>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</si>
  <si>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</si>
  <si>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</si>
  <si>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</si>
  <si>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</si>
  <si>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</si>
  <si>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</si>
  <si>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</si>
  <si>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</si>
  <si>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</si>
  <si>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</si>
  <si>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</si>
  <si>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</si>
  <si>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</si>
  <si>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</si>
  <si>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</si>
  <si>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</si>
  <si>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</si>
  <si>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</si>
  <si>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</si>
  <si>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</si>
  <si>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</si>
  <si>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</si>
  <si>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</si>
  <si>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</si>
  <si>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</si>
  <si>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</si>
  <si>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</si>
  <si>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</si>
  <si>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</si>
  <si>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</si>
  <si>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</si>
  <si>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</si>
  <si>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</si>
  <si>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</si>
  <si>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</si>
  <si>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</si>
  <si>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</si>
  <si>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</si>
  <si>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</si>
  <si>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</si>
  <si>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</si>
  <si>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</si>
  <si>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</si>
  <si>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</si>
  <si>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</si>
  <si>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</si>
  <si>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</si>
  <si>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</si>
  <si>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</si>
  <si>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</si>
  <si>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</si>
  <si>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</si>
  <si>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</si>
  <si>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</si>
  <si>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</si>
  <si>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</si>
  <si>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</si>
  <si>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</si>
  <si>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</si>
  <si>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</si>
  <si>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</si>
  <si>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</si>
  <si>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</si>
  <si>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</si>
  <si>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</si>
  <si>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</si>
  <si>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</si>
  <si>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</si>
  <si>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</si>
  <si>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</si>
  <si>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</si>
  <si>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</si>
  <si>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</si>
  <si>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</si>
  <si>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</si>
  <si>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</si>
  <si>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</si>
  <si>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</si>
  <si>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</si>
  <si>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</si>
  <si>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</si>
  <si>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</si>
  <si>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</si>
  <si>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</si>
  <si>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</si>
  <si>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</si>
  <si>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</si>
  <si>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</si>
  <si>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</si>
  <si>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</si>
  <si>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</si>
  <si>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</si>
  <si>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</si>
  <si>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</si>
  <si>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</si>
  <si>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</si>
  <si>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</si>
  <si>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</si>
  <si>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</si>
  <si>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</si>
  <si>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</si>
  <si>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</si>
  <si>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</si>
  <si>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</si>
  <si>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</si>
  <si>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</si>
  <si>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</si>
  <si>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</si>
  <si>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</si>
  <si>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</si>
  <si>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</si>
  <si>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</si>
  <si>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</si>
  <si>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</si>
  <si>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</si>
  <si>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</si>
  <si>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</si>
  <si>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</si>
  <si>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</si>
  <si>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</si>
  <si>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</si>
  <si>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</si>
  <si>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</si>
  <si>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</si>
  <si>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</si>
  <si>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</si>
  <si>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</si>
  <si>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</si>
  <si>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</si>
  <si>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</si>
  <si>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</si>
  <si>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</si>
  <si>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</si>
  <si>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</si>
  <si>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</si>
  <si>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</si>
  <si>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</si>
  <si>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</si>
  <si>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</si>
  <si>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</si>
  <si>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</si>
  <si>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</si>
  <si>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</si>
  <si>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</si>
  <si>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</si>
  <si>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</si>
  <si>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</si>
  <si>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</si>
  <si>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</si>
  <si>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</si>
  <si>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</si>
  <si>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</si>
  <si>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</si>
  <si>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</si>
  <si>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</si>
  <si>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</si>
  <si>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</si>
  <si>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</si>
  <si>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</si>
  <si>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</si>
  <si>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</si>
  <si>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</si>
  <si>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</si>
  <si>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</si>
  <si>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</si>
  <si>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</si>
  <si>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</si>
  <si>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</si>
  <si>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</si>
  <si>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</si>
  <si>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</si>
  <si>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</si>
  <si>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</si>
  <si>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</si>
  <si>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</si>
  <si>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</si>
  <si>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</si>
  <si>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</si>
  <si>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</si>
  <si>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</si>
  <si>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</si>
  <si>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</si>
  <si>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</si>
  <si>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</si>
  <si>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</si>
  <si>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</si>
  <si>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</si>
  <si>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</si>
  <si>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</si>
  <si>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</si>
  <si>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</si>
  <si>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</si>
  <si>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</si>
  <si>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</si>
  <si>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</si>
  <si>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</si>
  <si>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</si>
  <si>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</si>
  <si>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</si>
  <si>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</si>
  <si>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</si>
  <si>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</si>
  <si>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</si>
  <si>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</si>
  <si>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</si>
  <si>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</si>
  <si>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</si>
  <si>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</si>
  <si>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</si>
  <si>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</si>
  <si>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</si>
  <si>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</si>
  <si>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</si>
  <si>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</si>
  <si>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</si>
  <si>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</si>
  <si>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</si>
  <si>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</si>
  <si>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</si>
  <si>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</si>
  <si>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</si>
  <si>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</si>
  <si>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</si>
  <si>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</si>
  <si>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</si>
  <si>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</si>
  <si>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</si>
  <si>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</si>
  <si>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</si>
  <si>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</si>
  <si>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</si>
  <si>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</si>
  <si>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</si>
  <si>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</si>
  <si>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</si>
  <si>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</si>
  <si>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</si>
  <si>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</si>
  <si>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</si>
  <si>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</si>
  <si>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</si>
  <si>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</si>
  <si>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</si>
  <si>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</si>
  <si>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</si>
  <si>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</si>
  <si>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</si>
  <si>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</si>
  <si>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</si>
  <si>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</si>
  <si>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</si>
  <si>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</si>
  <si>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</si>
  <si>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</si>
  <si>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</si>
  <si>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</si>
  <si>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</si>
  <si>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</si>
  <si>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</si>
  <si>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</si>
  <si>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</si>
  <si>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</si>
  <si>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</si>
  <si>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</si>
  <si>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</si>
  <si>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</si>
  <si>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</si>
  <si>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</si>
  <si>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</si>
  <si>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</si>
  <si>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</si>
  <si>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</si>
  <si>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</si>
  <si>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</si>
  <si>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</si>
  <si>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</si>
  <si>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</si>
  <si>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</si>
  <si>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</si>
  <si>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</si>
  <si>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</si>
  <si>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</si>
  <si>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</si>
  <si>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</si>
  <si>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</si>
  <si>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</si>
  <si>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</si>
  <si>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</si>
  <si>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</si>
  <si>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</si>
  <si>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</si>
  <si>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</si>
  <si>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</si>
  <si>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</si>
  <si>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</si>
  <si>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</si>
  <si>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</si>
  <si>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</si>
  <si>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</si>
  <si>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</si>
  <si>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</si>
  <si>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</si>
  <si>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</si>
  <si>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</si>
  <si>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</si>
  <si>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</si>
  <si>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</si>
  <si>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</si>
  <si>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</si>
  <si>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</si>
  <si>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</si>
  <si>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</si>
  <si>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</si>
  <si>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</si>
  <si>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</si>
  <si>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</si>
  <si>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</si>
  <si>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</si>
  <si>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</si>
  <si>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</si>
  <si>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</si>
  <si>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</si>
  <si>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</si>
  <si>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</si>
  <si>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</si>
  <si>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</si>
  <si>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</si>
  <si>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</si>
  <si>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</si>
  <si>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</si>
  <si>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</si>
  <si>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</si>
  <si>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</si>
  <si>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</si>
  <si>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</si>
  <si>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</si>
  <si>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</si>
  <si>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</si>
  <si>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</si>
  <si>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</si>
  <si>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</si>
  <si>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</si>
  <si>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</si>
  <si>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</si>
  <si>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</si>
  <si>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</si>
  <si>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</si>
  <si>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</si>
  <si>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</si>
  <si>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</si>
  <si>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</si>
  <si>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</si>
  <si>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</si>
  <si>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</si>
  <si>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</si>
  <si>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</si>
  <si>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</si>
  <si>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</si>
  <si>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</si>
  <si>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</si>
  <si>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</si>
  <si>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</si>
  <si>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</si>
  <si>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</si>
  <si>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</si>
  <si>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</si>
  <si>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</si>
  <si>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</si>
  <si>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</si>
  <si>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</si>
  <si>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</si>
  <si>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</si>
  <si>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</si>
  <si>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</si>
  <si>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</si>
  <si>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</si>
  <si>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</si>
  <si>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</si>
  <si>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</si>
  <si>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</si>
  <si>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</si>
  <si>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</si>
  <si>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</si>
  <si>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</si>
  <si>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</si>
  <si>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</si>
  <si>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</si>
  <si>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</si>
  <si>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</si>
  <si>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</si>
  <si>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</si>
  <si>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</si>
  <si>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</si>
  <si>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</si>
  <si>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</si>
  <si>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</si>
  <si>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</si>
  <si>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</si>
  <si>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</si>
  <si>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</si>
  <si>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</si>
  <si>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</si>
  <si>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</si>
  <si>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</si>
  <si>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</si>
  <si>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</si>
  <si>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</si>
  <si>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</si>
  <si>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</si>
  <si>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</si>
  <si>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</si>
  <si>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</si>
  <si>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</si>
  <si>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</si>
  <si>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</si>
  <si>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</si>
  <si>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</si>
  <si>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</si>
  <si>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</si>
  <si>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</si>
  <si>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</si>
  <si>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</si>
  <si>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</si>
  <si>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</si>
  <si>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</si>
  <si>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</si>
  <si>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</si>
  <si>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</si>
  <si>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</si>
  <si>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</si>
  <si>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</si>
  <si>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</si>
  <si>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</si>
  <si>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</si>
  <si>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</si>
  <si>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</si>
  <si>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</si>
  <si>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</si>
  <si>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</si>
  <si>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</si>
  <si>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</si>
  <si>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</si>
  <si>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</si>
  <si>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</si>
  <si>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</si>
  <si>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</si>
  <si>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</si>
  <si>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</si>
  <si>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</si>
  <si>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</si>
  <si>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</si>
  <si>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</si>
  <si>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</si>
  <si>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</si>
  <si>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</si>
  <si>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</si>
  <si>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</si>
  <si>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</si>
  <si>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</si>
  <si>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</si>
  <si>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</si>
  <si>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</si>
  <si>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</si>
  <si>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</si>
  <si>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</si>
  <si>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</si>
  <si>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</si>
  <si>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</si>
  <si>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</si>
  <si>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</si>
  <si>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</si>
  <si>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</si>
  <si>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</si>
  <si>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</si>
  <si>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</si>
  <si>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</si>
  <si>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</si>
  <si>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</si>
  <si>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</si>
  <si>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</si>
  <si>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</si>
  <si>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</si>
  <si>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</si>
  <si>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</si>
  <si>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</si>
  <si>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</si>
  <si>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</si>
  <si>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</si>
  <si>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</si>
  <si>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</si>
  <si>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</si>
  <si>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</si>
  <si>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</si>
  <si>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</si>
  <si>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</si>
  <si>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</si>
  <si>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</si>
  <si>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</si>
  <si>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</si>
  <si>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</si>
  <si>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</si>
  <si>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</si>
  <si>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</si>
  <si>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</si>
  <si>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</si>
  <si>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</si>
  <si>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</si>
  <si>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</si>
  <si>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</si>
  <si>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</si>
  <si>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</si>
  <si>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</si>
  <si>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</si>
  <si>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</si>
  <si>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</si>
  <si>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</si>
  <si>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</si>
  <si>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</si>
  <si>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</si>
  <si>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</si>
  <si>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</si>
  <si>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</si>
  <si>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</si>
  <si>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</si>
  <si>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</si>
  <si>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</si>
  <si>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</si>
  <si>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</si>
  <si>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</si>
  <si>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</si>
  <si>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</si>
  <si>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</si>
  <si>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</si>
  <si>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</si>
  <si>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</si>
  <si>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</si>
  <si>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</si>
  <si>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</si>
  <si>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</si>
  <si>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</si>
  <si>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</si>
  <si>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</si>
  <si>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</si>
  <si>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</si>
  <si>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</si>
  <si>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</si>
  <si>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</si>
  <si>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</si>
  <si>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</si>
  <si>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</si>
  <si>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</si>
  <si>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</si>
  <si>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</si>
  <si>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</si>
  <si>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</si>
  <si>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</si>
  <si>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</si>
  <si>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</si>
  <si>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</si>
  <si>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</si>
  <si>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</si>
  <si>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</si>
  <si>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</si>
  <si>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</si>
  <si>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</si>
  <si>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</si>
  <si>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</si>
  <si>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</si>
  <si>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</si>
  <si>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</si>
  <si>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</si>
  <si>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</si>
  <si>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</si>
  <si>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</si>
  <si>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</si>
  <si>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</si>
  <si>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</si>
  <si>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</si>
  <si>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</si>
  <si>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</si>
  <si>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</si>
  <si>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</si>
  <si>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</si>
  <si>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</si>
  <si>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</si>
  <si>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</si>
  <si>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</si>
  <si>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</si>
  <si>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</si>
  <si>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</si>
  <si>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</si>
  <si>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</si>
  <si>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</si>
  <si>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</si>
  <si>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</si>
  <si>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</si>
  <si>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</si>
  <si>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</si>
  <si>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</si>
  <si>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</si>
  <si>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</si>
  <si>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</si>
  <si>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</si>
  <si>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</si>
  <si>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</si>
  <si>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</si>
  <si>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</si>
  <si>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</si>
  <si>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</si>
  <si>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</si>
  <si>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</si>
  <si>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</si>
  <si>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</si>
  <si>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</si>
  <si>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</si>
  <si>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</si>
  <si>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</si>
  <si>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</si>
  <si>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</si>
  <si>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</si>
  <si>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</si>
  <si>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</si>
  <si>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</si>
  <si>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</si>
  <si>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</si>
  <si>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</si>
  <si>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</si>
  <si>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</si>
  <si>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</si>
  <si>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</si>
  <si>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</si>
  <si>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</si>
  <si>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</si>
  <si>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</si>
  <si>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</si>
  <si>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</si>
  <si>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</si>
  <si>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</si>
  <si>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</si>
  <si>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</si>
  <si>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</si>
  <si>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</si>
  <si>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</si>
  <si>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</si>
  <si>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</si>
  <si>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</si>
  <si>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</si>
  <si>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</si>
  <si>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</si>
  <si>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</si>
  <si>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</si>
  <si>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</si>
  <si>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</si>
  <si>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</si>
  <si>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</si>
  <si>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</si>
  <si>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</si>
  <si>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</si>
  <si>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</si>
  <si>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</si>
  <si>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</si>
  <si>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</si>
  <si>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</si>
  <si>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</si>
  <si>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</si>
  <si>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</si>
  <si>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</si>
  <si>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</si>
  <si>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</si>
  <si>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</si>
  <si>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</si>
  <si>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</si>
  <si>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</si>
  <si>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</si>
  <si>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</si>
  <si>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</si>
  <si>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</si>
  <si>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</si>
  <si>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</si>
  <si>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</si>
  <si>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</si>
  <si>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</si>
  <si>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</si>
  <si>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</si>
  <si>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</si>
  <si>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</si>
  <si>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</si>
  <si>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</si>
  <si>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</si>
  <si>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</si>
  <si>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</si>
  <si>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</si>
  <si>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</si>
  <si>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</si>
  <si>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</si>
  <si>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</si>
  <si>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</si>
  <si>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</si>
  <si>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</si>
  <si>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</si>
  <si>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</si>
  <si>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</si>
  <si>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</si>
  <si>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</si>
  <si>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</si>
  <si>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</si>
  <si>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</si>
  <si>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</si>
  <si>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</si>
  <si>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</si>
  <si>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</si>
  <si>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</si>
  <si>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</si>
  <si>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</si>
  <si>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</si>
  <si>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</si>
  <si>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</si>
  <si>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</si>
  <si>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</si>
  <si>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</si>
  <si>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</si>
  <si>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</si>
  <si>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</si>
  <si>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</si>
  <si>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</si>
  <si>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</si>
  <si>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</si>
  <si>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</si>
  <si>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</si>
  <si>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</si>
  <si>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</si>
  <si>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</si>
  <si>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</si>
  <si>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</si>
  <si>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</si>
  <si>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</si>
  <si>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</si>
  <si>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</si>
  <si>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</si>
  <si>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</si>
  <si>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</si>
  <si>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</si>
  <si>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</si>
  <si>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</si>
  <si>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</si>
  <si>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</si>
  <si>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</si>
  <si>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</si>
  <si>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</si>
  <si>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</si>
  <si>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</si>
  <si>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</si>
  <si>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</si>
  <si>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</si>
  <si>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</si>
  <si>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</si>
  <si>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</si>
  <si>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</si>
  <si>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</si>
  <si>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</si>
  <si>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</si>
  <si>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</si>
  <si>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</si>
  <si>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</si>
  <si>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</si>
  <si>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</si>
  <si>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</si>
  <si>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</si>
  <si>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</si>
  <si>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</si>
  <si>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</si>
  <si>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</si>
  <si>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</si>
  <si>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</si>
  <si>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</si>
  <si>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</si>
  <si>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</si>
  <si>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</si>
  <si>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</si>
  <si>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</si>
  <si>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</si>
  <si>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</si>
  <si>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</si>
  <si>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</si>
  <si>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</si>
  <si>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</si>
  <si>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</si>
  <si>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</si>
  <si>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</si>
  <si>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</si>
  <si>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</si>
  <si>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</si>
  <si>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</si>
  <si>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</si>
  <si>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</si>
  <si>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</si>
  <si>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</si>
  <si>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</si>
  <si>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</si>
  <si>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</si>
  <si>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</si>
  <si>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</si>
  <si>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</si>
  <si>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</si>
  <si>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</si>
  <si>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</si>
  <si>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</si>
  <si>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</si>
  <si>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</si>
  <si>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</si>
  <si>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</si>
  <si>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</si>
  <si>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</si>
  <si>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</si>
  <si>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</si>
  <si>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</si>
  <si>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</si>
  <si>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</si>
  <si>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</si>
  <si>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</si>
  <si>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</si>
  <si>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</si>
  <si>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</si>
  <si>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</si>
  <si>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</si>
  <si>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</si>
  <si>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</si>
  <si>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</si>
  <si>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</si>
  <si>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</si>
  <si>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</si>
  <si>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</si>
  <si>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</si>
  <si>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</si>
  <si>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</si>
  <si>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</si>
  <si>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</si>
  <si>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</si>
  <si>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</si>
  <si>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</si>
  <si>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</si>
  <si>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</si>
  <si>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</si>
  <si>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</si>
  <si>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</si>
  <si>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</si>
  <si>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</si>
  <si>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</si>
  <si>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</si>
  <si>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</si>
  <si>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</si>
  <si>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</si>
  <si>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</si>
  <si>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</si>
  <si>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</si>
  <si>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</si>
  <si>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</si>
  <si>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</si>
  <si>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</si>
  <si>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</si>
  <si>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</si>
  <si>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</si>
  <si>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</si>
  <si>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</si>
  <si>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</si>
  <si>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</si>
  <si>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</si>
  <si>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</si>
  <si>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</si>
  <si>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</si>
  <si>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</si>
  <si>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</si>
  <si>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</si>
  <si>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</si>
  <si>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</si>
  <si>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</si>
  <si>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</si>
  <si>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</si>
  <si>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</si>
  <si>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</si>
  <si>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</si>
  <si>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</si>
  <si>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</si>
  <si>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</si>
  <si>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</si>
  <si>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</si>
  <si>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</si>
  <si>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</si>
  <si>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</si>
  <si>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</si>
  <si>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</si>
  <si>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</si>
  <si>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</si>
  <si>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</si>
  <si>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</si>
  <si>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</si>
  <si>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</si>
  <si>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</si>
  <si>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</si>
  <si>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</si>
  <si>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</si>
  <si>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</si>
  <si>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</si>
  <si>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</si>
  <si>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</si>
  <si>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</si>
  <si>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</si>
  <si>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</si>
  <si>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</si>
  <si>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</si>
  <si>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</si>
  <si>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</si>
  <si>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</si>
  <si>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</si>
  <si>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</si>
  <si>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</si>
  <si>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</si>
  <si>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</si>
  <si>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</si>
  <si>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</si>
  <si>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</si>
  <si>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</si>
  <si>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</si>
  <si>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</si>
  <si>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</si>
  <si>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</si>
  <si>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</si>
  <si>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</si>
  <si>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</si>
  <si>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</si>
  <si>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</si>
  <si>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</si>
  <si>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</si>
  <si>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</si>
  <si>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</si>
  <si>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</si>
  <si>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</si>
  <si>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</si>
  <si>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</si>
  <si>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</si>
  <si>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</si>
  <si>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</si>
  <si>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</si>
  <si>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</si>
  <si>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</si>
  <si>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</si>
  <si>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</si>
  <si>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</si>
  <si>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</si>
  <si>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</si>
  <si>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</si>
  <si>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</si>
  <si>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</si>
  <si>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</si>
  <si>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</si>
  <si>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</si>
  <si>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</si>
  <si>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</si>
  <si>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</si>
  <si>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</si>
  <si>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</si>
  <si>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</si>
  <si>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</si>
  <si>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</si>
  <si>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</si>
  <si>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</si>
  <si>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</si>
  <si>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</si>
  <si>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</si>
  <si>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</si>
  <si>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</si>
  <si>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</si>
  <si>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</si>
  <si>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</si>
  <si>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</si>
  <si>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</si>
  <si>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</si>
  <si>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</si>
  <si>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</si>
  <si>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</si>
  <si>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</si>
  <si>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</si>
  <si>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</si>
  <si>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</si>
  <si>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</si>
  <si>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</si>
  <si>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</si>
  <si>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</si>
  <si>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</si>
  <si>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</si>
  <si>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</si>
  <si>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</si>
  <si>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</si>
  <si>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</si>
  <si>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</si>
  <si>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</si>
  <si>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</si>
  <si>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</si>
  <si>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</si>
  <si>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</si>
  <si>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</si>
  <si>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</si>
  <si>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</si>
  <si>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</si>
  <si>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</si>
  <si>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</si>
  <si>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</si>
  <si>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</si>
  <si>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</si>
  <si>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</si>
  <si>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</si>
  <si>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</si>
  <si>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</si>
  <si>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</si>
  <si>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</si>
  <si>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</si>
  <si>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</si>
  <si>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</si>
  <si>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</si>
  <si>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</si>
  <si>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</si>
  <si>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</si>
  <si>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</si>
  <si>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</si>
  <si>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</si>
  <si>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</si>
  <si>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</si>
  <si>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</si>
  <si>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</si>
  <si>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</si>
  <si>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</si>
  <si>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</si>
  <si>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</si>
  <si>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</si>
  <si>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</si>
  <si>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</si>
  <si>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</si>
  <si>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</si>
  <si>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</si>
  <si>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</si>
  <si>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</si>
  <si>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</si>
  <si>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</si>
  <si>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</si>
  <si>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</si>
  <si>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</si>
  <si>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</si>
  <si>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</si>
  <si>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</si>
  <si>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</si>
  <si>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</si>
  <si>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</si>
  <si>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</si>
  <si>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</si>
  <si>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</si>
  <si>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</si>
  <si>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</si>
  <si>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</si>
  <si>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</si>
  <si>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</si>
  <si>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</si>
  <si>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</si>
  <si>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</si>
  <si>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</si>
  <si>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</si>
  <si>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</si>
  <si>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</si>
  <si>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</si>
  <si>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</si>
  <si>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</si>
  <si>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</si>
  <si>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</si>
  <si>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</si>
  <si>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</si>
  <si>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</si>
  <si>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</si>
  <si>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</si>
  <si>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</si>
  <si>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</si>
  <si>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</si>
  <si>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</si>
  <si>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</si>
  <si>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</si>
  <si>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</si>
  <si>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</si>
  <si>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</si>
  <si>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</si>
  <si>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</si>
  <si>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</si>
  <si>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</si>
  <si>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</si>
  <si>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</si>
  <si>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</si>
  <si>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</si>
  <si>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</si>
  <si>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</si>
  <si>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</si>
  <si>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</si>
  <si>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</si>
  <si>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</si>
  <si>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</si>
  <si>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</si>
  <si>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</si>
  <si>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</si>
  <si>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</si>
  <si>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</si>
  <si>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</si>
  <si>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</si>
  <si>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</si>
  <si>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</si>
  <si>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</si>
  <si>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</si>
  <si>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</si>
  <si>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</si>
  <si>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</si>
  <si>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</si>
  <si>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</si>
  <si>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</si>
  <si>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</si>
  <si>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</si>
  <si>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</si>
  <si>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</si>
  <si>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</si>
  <si>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</si>
  <si>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</si>
  <si>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</si>
  <si>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</si>
  <si>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</si>
  <si>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</si>
  <si>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</si>
  <si>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</si>
  <si>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</si>
  <si>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</si>
  <si>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</si>
  <si>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</si>
  <si>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</si>
  <si>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</si>
  <si>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</si>
  <si>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</si>
  <si>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</si>
  <si>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</si>
  <si>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</si>
  <si>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</si>
  <si>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</si>
  <si>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</si>
  <si>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</si>
  <si>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</si>
  <si>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</si>
  <si>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</si>
  <si>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</si>
  <si>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</si>
  <si>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</si>
  <si>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</si>
  <si>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</si>
  <si>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</si>
  <si>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</si>
  <si>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</si>
  <si>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</si>
  <si>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</si>
  <si>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</si>
  <si>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</si>
  <si>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</si>
  <si>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</si>
  <si>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</si>
  <si>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</si>
  <si>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</si>
  <si>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</si>
  <si>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</si>
  <si>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</si>
  <si>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</si>
  <si>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</si>
  <si>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</si>
  <si>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</si>
  <si>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</si>
  <si>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</si>
  <si>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</si>
  <si>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</si>
  <si>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</si>
  <si>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</si>
  <si>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</si>
  <si>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</si>
  <si>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</si>
  <si>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</si>
  <si>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</si>
  <si>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</si>
  <si>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</si>
  <si>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</si>
  <si>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</si>
  <si>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</si>
  <si>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</si>
  <si>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</si>
  <si>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</si>
  <si>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</si>
  <si>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</si>
  <si>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</si>
  <si>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</si>
  <si>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</si>
  <si>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</si>
  <si>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</si>
  <si>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</si>
  <si>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</si>
  <si>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</si>
  <si>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</si>
  <si>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</si>
  <si>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</si>
  <si>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</si>
  <si>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</si>
  <si>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</si>
  <si>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</si>
  <si>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</si>
  <si>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</si>
  <si>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</si>
  <si>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</si>
  <si>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</si>
  <si>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</si>
  <si>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</si>
  <si>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</si>
  <si>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</si>
  <si>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</si>
  <si>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</si>
  <si>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</si>
  <si>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</si>
  <si>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</si>
  <si>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</si>
  <si>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</si>
  <si>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</si>
  <si>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</si>
  <si>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</si>
  <si>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</si>
  <si>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</si>
  <si>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</si>
  <si>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</si>
  <si>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</si>
  <si>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</si>
  <si>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</si>
  <si>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</si>
  <si>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</si>
  <si>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</si>
  <si>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</si>
  <si>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</si>
  <si>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</si>
  <si>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</si>
  <si>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</si>
  <si>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</si>
  <si>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</si>
  <si>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</si>
  <si>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</si>
  <si>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</si>
  <si>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</si>
  <si>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</si>
  <si>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</si>
  <si>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</si>
  <si>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</si>
  <si>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</si>
  <si>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</si>
  <si>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</si>
  <si>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</si>
  <si>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</si>
  <si>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</si>
  <si>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</si>
  <si>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</si>
  <si>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</si>
  <si>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</si>
  <si>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</si>
  <si>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</si>
  <si>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</si>
  <si>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</si>
  <si>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</si>
  <si>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</si>
  <si>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</si>
  <si>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</si>
  <si>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</si>
  <si>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</si>
  <si>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</si>
  <si>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</si>
  <si>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</si>
  <si>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</si>
  <si>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</si>
  <si>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</si>
  <si>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</si>
  <si>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</si>
  <si>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</si>
  <si>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</si>
  <si>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</si>
  <si>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</si>
  <si>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</si>
  <si>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</si>
  <si>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</si>
  <si>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</si>
  <si>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</si>
  <si>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</si>
  <si>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</si>
  <si>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</si>
  <si>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</si>
  <si>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</si>
  <si>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</si>
  <si>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</si>
  <si>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</si>
  <si>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</si>
  <si>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</si>
  <si>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</si>
  <si>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</si>
  <si>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</si>
  <si>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</si>
  <si>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</si>
  <si>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</si>
  <si>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</si>
  <si>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</si>
  <si>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</si>
  <si>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</si>
  <si>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</si>
  <si>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</si>
  <si>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</si>
  <si>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</si>
  <si>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</si>
  <si>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</si>
  <si>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</si>
  <si>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</si>
  <si>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</si>
  <si>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</si>
  <si>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</si>
  <si>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</si>
  <si>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</si>
  <si>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</si>
  <si>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</si>
  <si>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</si>
  <si>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</si>
  <si>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</si>
  <si>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</si>
  <si>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</si>
  <si>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</si>
  <si>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</si>
  <si>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</si>
  <si>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</si>
  <si>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</si>
  <si>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</si>
  <si>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</si>
  <si>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</si>
  <si>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</si>
  <si>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</si>
  <si>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</si>
  <si>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</si>
  <si>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</si>
  <si>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</si>
  <si>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</si>
  <si>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</si>
  <si>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</si>
  <si>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</si>
  <si>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</si>
  <si>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</si>
  <si>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</si>
  <si>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</si>
  <si>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</si>
  <si>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</si>
  <si>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</si>
  <si>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</si>
  <si>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</si>
  <si>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</si>
  <si>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</si>
  <si>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</si>
  <si>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</si>
  <si>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</si>
  <si>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</si>
  <si>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</si>
  <si>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</si>
  <si>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</si>
  <si>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</si>
  <si>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</si>
  <si>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</si>
  <si>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</si>
  <si>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</si>
  <si>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</si>
  <si>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</si>
  <si>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</si>
  <si>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</si>
  <si>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</si>
  <si>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</si>
  <si>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</si>
  <si>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</si>
  <si>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</si>
  <si>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</si>
  <si>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</si>
  <si>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</si>
  <si>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</si>
  <si>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</si>
  <si>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</si>
  <si>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</si>
  <si>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</si>
  <si>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</si>
  <si>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</si>
  <si>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</si>
  <si>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</si>
  <si>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</si>
  <si>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</si>
  <si>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</si>
  <si>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</si>
  <si>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</si>
  <si>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</si>
  <si>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</si>
  <si>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</si>
  <si>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</si>
  <si>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</si>
  <si>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</si>
  <si>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</si>
  <si>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</si>
  <si>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</si>
  <si>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</si>
  <si>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</si>
  <si>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</si>
  <si>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</si>
  <si>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</si>
  <si>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</si>
  <si>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</si>
  <si>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</si>
  <si>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</si>
  <si>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</si>
  <si>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</si>
  <si>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</si>
  <si>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</si>
  <si>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</si>
  <si>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</si>
  <si>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</si>
  <si>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</si>
  <si>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</si>
  <si>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</si>
  <si>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</si>
  <si>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</si>
  <si>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</si>
  <si>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</si>
  <si>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</si>
  <si>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</si>
  <si>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</si>
  <si>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</si>
  <si>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</si>
  <si>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</si>
  <si>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</si>
  <si>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</si>
  <si>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</si>
  <si>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</si>
  <si>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</si>
  <si>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</si>
  <si>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</si>
  <si>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</si>
  <si>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</si>
  <si>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</si>
  <si>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</si>
  <si>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</si>
  <si>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</si>
  <si>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</si>
  <si>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</si>
  <si>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</si>
  <si>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</si>
  <si>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</si>
  <si>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</si>
  <si>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</si>
  <si>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</si>
  <si>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</si>
  <si>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</si>
  <si>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</si>
  <si>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</si>
  <si>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</si>
  <si>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</si>
  <si>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</si>
  <si>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</si>
  <si>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</si>
  <si>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</si>
  <si>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</si>
  <si>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</si>
  <si>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</si>
  <si>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</si>
  <si>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</si>
  <si>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</si>
  <si>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</si>
  <si>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</si>
  <si>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</si>
  <si>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</si>
  <si>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</si>
  <si>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</si>
  <si>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</si>
  <si>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</si>
  <si>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</si>
  <si>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</si>
  <si>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</si>
  <si>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</si>
  <si>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</si>
  <si>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</si>
  <si>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</si>
  <si>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</si>
  <si>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</si>
  <si>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</si>
  <si>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</si>
  <si>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</si>
  <si>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</si>
  <si>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</si>
  <si>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</si>
  <si>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</si>
  <si>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</si>
  <si>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</si>
  <si>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</si>
  <si>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</si>
  <si>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</si>
  <si>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</si>
  <si>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</si>
  <si>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</si>
  <si>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</si>
  <si>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</si>
  <si>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</si>
  <si>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</si>
  <si>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</si>
  <si>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</si>
  <si>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</si>
  <si>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</si>
  <si>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</si>
  <si>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</si>
  <si>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</si>
  <si>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</si>
  <si>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</si>
  <si>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</si>
  <si>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</si>
  <si>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</si>
  <si>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</si>
  <si>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</si>
  <si>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</si>
  <si>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</si>
  <si>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</si>
  <si>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</si>
  <si>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</si>
  <si>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</si>
  <si>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</si>
  <si>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</si>
  <si>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</si>
  <si>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</si>
  <si>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</si>
  <si>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</si>
  <si>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</si>
  <si>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</si>
  <si>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</si>
  <si>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</si>
  <si>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</si>
  <si>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</si>
  <si>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</si>
  <si>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</si>
  <si>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</si>
  <si>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</si>
  <si>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</si>
  <si>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</si>
  <si>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</si>
  <si>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</si>
  <si>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</si>
  <si>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</si>
  <si>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</si>
  <si>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</si>
  <si>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</si>
  <si>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</si>
  <si>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</si>
  <si>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</si>
  <si>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</si>
  <si>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</si>
  <si>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</si>
  <si>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</si>
  <si>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</si>
  <si>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</si>
  <si>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</si>
  <si>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</si>
  <si>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</si>
  <si>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</si>
  <si>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</si>
  <si>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</si>
  <si>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</si>
  <si>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</si>
  <si>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</si>
  <si>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</si>
  <si>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</si>
  <si>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</si>
  <si>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</si>
  <si>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</si>
  <si>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</si>
  <si>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</si>
  <si>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</si>
  <si>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</si>
  <si>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</si>
  <si>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</si>
  <si>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</si>
  <si>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</si>
  <si>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</si>
  <si>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</si>
  <si>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</si>
  <si>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</si>
  <si>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</si>
  <si>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</si>
  <si>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</si>
  <si>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</si>
  <si>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</si>
  <si>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</si>
  <si>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</si>
  <si>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</si>
  <si>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</si>
  <si>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</si>
  <si>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</si>
  <si>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</si>
  <si>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</si>
  <si>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</si>
  <si>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</si>
  <si>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</si>
  <si>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</si>
  <si>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</si>
  <si>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</si>
  <si>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</si>
  <si>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</si>
  <si>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</si>
  <si>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</si>
  <si>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</si>
  <si>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</si>
  <si>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</si>
  <si>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</si>
  <si>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</si>
  <si>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</si>
  <si>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</si>
  <si>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</si>
  <si>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</si>
  <si>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</si>
  <si>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</si>
  <si>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</si>
  <si>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</si>
  <si>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</si>
  <si>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</si>
  <si>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</si>
  <si>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</si>
  <si>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</si>
  <si>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</si>
  <si>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</si>
  <si>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</si>
  <si>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</si>
  <si>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</si>
  <si>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</si>
  <si>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</si>
  <si>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</si>
  <si>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</si>
  <si>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</si>
  <si>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</si>
  <si>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</si>
  <si>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</si>
  <si>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</si>
  <si>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</si>
  <si>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</si>
  <si>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</si>
  <si>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</si>
  <si>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</si>
  <si>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</si>
  <si>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</si>
  <si>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</si>
  <si>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</si>
  <si>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</si>
  <si>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</si>
  <si>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</si>
  <si>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</si>
  <si>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</si>
  <si>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</si>
  <si>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</si>
  <si>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</si>
  <si>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</si>
  <si>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</si>
  <si>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</si>
  <si>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</si>
  <si>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</si>
  <si>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</si>
  <si>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</si>
  <si>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</si>
  <si>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</si>
  <si>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</si>
  <si>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</si>
  <si>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</si>
  <si>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</si>
  <si>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</si>
  <si>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</si>
  <si>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</si>
  <si>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</si>
  <si>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</si>
  <si>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</si>
  <si>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</si>
  <si>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</si>
  <si>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</si>
  <si>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</si>
  <si>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</si>
  <si>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</si>
  <si>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</si>
  <si>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</si>
  <si>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</si>
  <si>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</si>
  <si>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</si>
  <si>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</si>
  <si>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</si>
  <si>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</si>
  <si>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</si>
  <si>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</si>
  <si>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</si>
  <si>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</si>
  <si>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</si>
  <si>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</si>
  <si>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</si>
  <si>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</si>
  <si>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</si>
  <si>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</si>
  <si>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</si>
  <si>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</si>
  <si>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</si>
  <si>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</si>
  <si>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</si>
  <si>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</si>
  <si>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</si>
  <si>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</si>
  <si>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</si>
  <si>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</si>
  <si>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</si>
  <si>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</si>
  <si>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</si>
  <si>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</si>
  <si>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</si>
  <si>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</si>
  <si>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</si>
  <si>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</si>
  <si>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</si>
  <si>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</si>
  <si>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</si>
  <si>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</si>
  <si>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</si>
  <si>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</si>
  <si>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</si>
  <si>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</si>
  <si>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</si>
  <si>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</si>
  <si>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</si>
  <si>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</si>
  <si>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</si>
  <si>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</si>
  <si>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</si>
  <si>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</si>
  <si>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</si>
  <si>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</si>
  <si>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</si>
  <si>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</si>
  <si>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</si>
  <si>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</si>
  <si>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</si>
  <si>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</si>
  <si>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</si>
  <si>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</si>
  <si>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</si>
  <si>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</si>
  <si>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</si>
  <si>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</si>
  <si>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</si>
  <si>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</si>
  <si>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</si>
  <si>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</si>
  <si>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</si>
  <si>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</si>
  <si>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</si>
  <si>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</si>
  <si>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</si>
  <si>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</si>
  <si>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</si>
  <si>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</si>
  <si>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</si>
  <si>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</si>
  <si>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</si>
  <si>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</si>
  <si>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</si>
  <si>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</si>
  <si>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</si>
  <si>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</si>
  <si>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</si>
  <si>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</si>
  <si>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</si>
  <si>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</si>
  <si>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</si>
  <si>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</si>
  <si>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</si>
  <si>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</si>
  <si>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</si>
  <si>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</si>
  <si>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</si>
  <si>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</si>
  <si>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</si>
  <si>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</si>
  <si>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</si>
  <si>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</si>
  <si>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</si>
  <si>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</si>
  <si>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</si>
  <si>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</si>
  <si>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</si>
  <si>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</si>
  <si>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</si>
  <si>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</si>
  <si>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</si>
  <si>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</si>
  <si>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</si>
  <si>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</si>
  <si>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</si>
  <si>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</si>
  <si>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</si>
  <si>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</si>
  <si>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</si>
  <si>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</si>
  <si>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</si>
  <si>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</si>
  <si>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</si>
  <si>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</si>
  <si>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</si>
  <si>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</si>
  <si>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</si>
  <si>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</si>
  <si>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</si>
  <si>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</si>
  <si>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</si>
  <si>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</si>
  <si>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</si>
  <si>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</si>
  <si>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</si>
  <si>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</si>
  <si>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</si>
  <si>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</si>
  <si>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</si>
  <si>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</si>
  <si>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</si>
  <si>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</si>
  <si>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</si>
  <si>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</si>
  <si>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</si>
  <si>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</si>
  <si>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</si>
  <si>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</si>
  <si>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</si>
  <si>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</si>
  <si>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</si>
  <si>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</si>
  <si>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</si>
  <si>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</si>
  <si>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</si>
  <si>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</si>
  <si>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</si>
  <si>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</si>
  <si>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</si>
  <si>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</si>
  <si>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</si>
  <si>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</si>
  <si>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</si>
  <si>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</si>
  <si>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</si>
  <si>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</si>
  <si>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</si>
  <si>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</si>
  <si>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</si>
  <si>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</si>
  <si>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</si>
  <si>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</si>
  <si>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</si>
  <si>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</si>
  <si>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</si>
  <si>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</si>
  <si>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</si>
  <si>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</si>
  <si>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</si>
  <si>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</si>
  <si>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</si>
  <si>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</si>
  <si>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</si>
  <si>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</si>
  <si>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</si>
  <si>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</si>
  <si>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</si>
  <si>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</si>
  <si>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</si>
  <si>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</si>
  <si>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</si>
  <si>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</si>
  <si>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</si>
  <si>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</si>
  <si>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</si>
  <si>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</si>
  <si>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</si>
  <si>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</si>
  <si>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</si>
  <si>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</si>
  <si>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</si>
  <si>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</si>
  <si>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</si>
  <si>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</si>
  <si>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</si>
  <si>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</si>
  <si>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</si>
  <si>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</si>
  <si>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</si>
  <si>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</si>
  <si>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</si>
  <si>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</si>
  <si>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</si>
  <si>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</si>
  <si>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</si>
  <si>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</si>
  <si>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</si>
  <si>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</si>
  <si>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</si>
  <si>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</si>
  <si>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</si>
  <si>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</si>
  <si>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</si>
  <si>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</si>
  <si>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</si>
  <si>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</si>
  <si>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</si>
  <si>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</si>
  <si>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</si>
  <si>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</si>
  <si>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</si>
  <si>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</si>
  <si>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</si>
  <si>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</si>
  <si>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</si>
  <si>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</si>
  <si>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</si>
  <si>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</si>
  <si>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</si>
  <si>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</si>
  <si>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</si>
  <si>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</si>
  <si>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</si>
  <si>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</si>
  <si>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</si>
  <si>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</si>
  <si>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</si>
  <si>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</si>
  <si>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</si>
  <si>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</si>
  <si>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</si>
  <si>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</si>
  <si>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</si>
  <si>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</si>
  <si>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</si>
  <si>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</si>
  <si>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</si>
  <si>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</si>
  <si>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</si>
  <si>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</si>
  <si>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</si>
  <si>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</si>
  <si>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</si>
  <si>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</si>
  <si>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</si>
  <si>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</si>
  <si>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</si>
  <si>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</si>
  <si>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</si>
  <si>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</si>
  <si>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</si>
  <si>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</si>
  <si>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</si>
  <si>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</si>
  <si>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</si>
  <si>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</si>
  <si>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</si>
  <si>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</si>
  <si>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</si>
  <si>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</si>
  <si>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</si>
  <si>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</si>
  <si>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</si>
  <si>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</si>
  <si>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</si>
  <si>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</si>
  <si>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</si>
  <si>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</si>
  <si>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</si>
  <si>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</si>
  <si>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</si>
  <si>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</si>
  <si>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</si>
  <si>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</si>
  <si>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</si>
  <si>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</si>
  <si>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</si>
  <si>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</si>
  <si>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</si>
  <si>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</si>
  <si>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</si>
  <si>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</si>
  <si>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</si>
  <si>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</si>
  <si>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</si>
  <si>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</si>
  <si>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</si>
  <si>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</si>
  <si>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</si>
  <si>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</si>
  <si>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</si>
  <si>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</si>
  <si>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</si>
  <si>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</si>
  <si>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</si>
  <si>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</si>
  <si>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</si>
  <si>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</si>
  <si>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</si>
  <si>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</si>
  <si>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</si>
  <si>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</si>
  <si>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</si>
  <si>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</si>
  <si>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</si>
  <si>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</si>
  <si>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</si>
  <si>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</si>
  <si>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</si>
  <si>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</si>
  <si>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</si>
  <si>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</si>
  <si>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</si>
  <si>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</si>
  <si>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</si>
  <si>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</si>
  <si>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</si>
  <si>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</si>
  <si>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</si>
  <si>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</si>
  <si>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</si>
  <si>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</si>
  <si>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</si>
  <si>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</si>
  <si>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</si>
  <si>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</si>
  <si>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</si>
  <si>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</si>
  <si>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</si>
  <si>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</si>
  <si>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</si>
  <si>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</si>
  <si>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</si>
  <si>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</si>
  <si>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</si>
  <si>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</si>
  <si>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</si>
  <si>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</si>
  <si>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</si>
  <si>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</si>
  <si>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</si>
  <si>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</si>
  <si>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</si>
  <si>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</si>
  <si>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</si>
  <si>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</si>
  <si>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</si>
  <si>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</si>
  <si>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</si>
  <si>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</si>
  <si>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</si>
  <si>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</si>
  <si>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</si>
  <si>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</si>
  <si>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</si>
  <si>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</si>
  <si>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</si>
  <si>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</si>
  <si>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</si>
  <si>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</si>
  <si>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</si>
  <si>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</si>
  <si>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</si>
  <si>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</si>
  <si>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</si>
  <si>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</si>
  <si>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</si>
  <si>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</si>
  <si>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</si>
  <si>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</si>
  <si>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</si>
  <si>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</si>
  <si>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</si>
  <si>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</si>
  <si>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</si>
  <si>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</si>
  <si>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</si>
  <si>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</si>
  <si>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</si>
  <si>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</si>
  <si>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</si>
  <si>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</si>
  <si>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</si>
  <si>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</si>
  <si>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</si>
  <si>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</si>
  <si>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</si>
  <si>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</si>
  <si>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</si>
  <si>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</si>
  <si>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</si>
  <si>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</si>
  <si>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</si>
  <si>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</si>
  <si>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</si>
  <si>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</si>
  <si>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</si>
  <si>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</si>
  <si>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</si>
  <si>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</si>
  <si>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</si>
  <si>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</si>
  <si>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</si>
  <si>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</si>
  <si>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</si>
  <si>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</si>
  <si>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</si>
  <si>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</si>
  <si>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</si>
  <si>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</si>
  <si>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</si>
  <si>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</si>
  <si>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</si>
  <si>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</si>
  <si>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</si>
  <si>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</si>
  <si>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</si>
  <si>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</si>
  <si>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</si>
  <si>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</si>
  <si>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</si>
  <si>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</si>
  <si>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</si>
  <si>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</si>
  <si>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</si>
  <si>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</si>
  <si>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</si>
  <si>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</si>
  <si>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</si>
  <si>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</si>
  <si>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</si>
  <si>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</si>
  <si>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</si>
  <si>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</si>
  <si>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</si>
  <si>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</si>
  <si>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</si>
  <si>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</si>
  <si>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</si>
  <si>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</si>
  <si>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</si>
  <si>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</si>
  <si>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</si>
  <si>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</si>
  <si>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</si>
  <si>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</si>
  <si>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</si>
  <si>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</si>
  <si>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</si>
  <si>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</si>
  <si>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</si>
  <si>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</si>
  <si>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</si>
  <si>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</si>
  <si>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</si>
  <si>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</si>
  <si>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</si>
  <si>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</si>
  <si>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</si>
  <si>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</si>
  <si>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</si>
  <si>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</si>
  <si>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</si>
  <si>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</si>
  <si>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</si>
  <si>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</si>
  <si>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</si>
  <si>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</si>
  <si>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</si>
  <si>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</si>
  <si>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</si>
  <si>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</si>
  <si>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</si>
  <si>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</si>
  <si>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</si>
  <si>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</si>
  <si>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</si>
  <si>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</si>
  <si>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</si>
  <si>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</si>
  <si>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</si>
  <si>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</si>
  <si>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</si>
  <si>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</si>
  <si>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</si>
  <si>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</si>
  <si>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</si>
  <si>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</si>
  <si>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</si>
  <si>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</si>
  <si>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</si>
  <si>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</si>
  <si>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</si>
  <si>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</si>
  <si>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</si>
  <si>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</si>
  <si>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</si>
  <si>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</si>
  <si>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</si>
  <si>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</si>
  <si>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</si>
  <si>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</si>
  <si>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</si>
  <si>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</si>
  <si>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</si>
  <si>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</si>
  <si>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</si>
  <si>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</si>
  <si>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</si>
  <si>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</si>
  <si>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</si>
  <si>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</si>
  <si>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</si>
  <si>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</si>
  <si>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</si>
  <si>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</si>
  <si>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</si>
  <si>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</si>
  <si>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</si>
  <si>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</si>
  <si>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</si>
  <si>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</si>
  <si>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</si>
  <si>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</si>
  <si>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</si>
  <si>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</si>
  <si>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</si>
  <si>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</si>
  <si>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</si>
  <si>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</si>
  <si>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</si>
  <si>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</si>
  <si>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</si>
  <si>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</si>
  <si>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</si>
  <si>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</si>
  <si>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</si>
  <si>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</si>
  <si>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</si>
  <si>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</si>
  <si>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</si>
  <si>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</si>
  <si>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</si>
  <si>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</si>
  <si>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</si>
  <si>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</si>
  <si>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</si>
  <si>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</si>
  <si>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</si>
  <si>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</si>
  <si>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</si>
  <si>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</si>
  <si>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</si>
  <si>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</si>
  <si>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</si>
  <si>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</si>
  <si>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</si>
  <si>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</si>
  <si>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</si>
  <si>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</si>
  <si>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</si>
  <si>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</si>
  <si>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</si>
  <si>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</si>
  <si>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</si>
  <si>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</si>
  <si>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</si>
  <si>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</si>
  <si>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</si>
  <si>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</si>
  <si>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</si>
  <si>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</si>
  <si>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</si>
  <si>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</si>
  <si>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</si>
  <si>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</si>
  <si>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</si>
  <si>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</si>
  <si>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</si>
  <si>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</si>
  <si>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</si>
  <si>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</si>
  <si>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</si>
  <si>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</si>
  <si>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</si>
  <si>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</si>
  <si>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</si>
  <si>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</si>
  <si>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</si>
  <si>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</si>
  <si>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</si>
  <si>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</si>
  <si>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</si>
  <si>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</si>
  <si>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</si>
  <si>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</si>
  <si>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</si>
  <si>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</si>
  <si>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</si>
  <si>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</si>
  <si>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</si>
  <si>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</si>
  <si>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</si>
  <si>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</si>
  <si>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</si>
  <si>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</si>
  <si>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</si>
  <si>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</si>
  <si>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</si>
  <si>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</si>
  <si>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</si>
  <si>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</si>
  <si>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</si>
  <si>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</si>
  <si>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</si>
  <si>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</si>
  <si>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</si>
  <si>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</si>
  <si>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</si>
  <si>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</si>
  <si>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</si>
  <si>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</si>
  <si>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</si>
  <si>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</si>
  <si>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</si>
  <si>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</si>
  <si>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</si>
  <si>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</si>
  <si>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</si>
  <si>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</si>
  <si>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</si>
  <si>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</si>
  <si>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</si>
  <si>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</si>
  <si>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</si>
  <si>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</si>
  <si>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</si>
  <si>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</si>
  <si>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</si>
  <si>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</si>
  <si>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</si>
  <si>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</si>
  <si>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</si>
  <si>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</si>
  <si>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</si>
  <si>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</si>
  <si>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</si>
  <si>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</si>
  <si>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</si>
  <si>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</si>
  <si>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</si>
  <si>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</si>
  <si>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</si>
  <si>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</si>
  <si>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</si>
  <si>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</si>
  <si>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</si>
  <si>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</si>
  <si>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</si>
  <si>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</si>
  <si>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</si>
  <si>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</si>
  <si>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</si>
  <si>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</si>
  <si>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</si>
  <si>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</si>
  <si>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</si>
  <si>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</si>
  <si>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</si>
  <si>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</si>
  <si>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</si>
  <si>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</si>
  <si>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</si>
  <si>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</si>
  <si>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</si>
  <si>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</si>
  <si>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</si>
  <si>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</si>
  <si>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</si>
  <si>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</si>
  <si>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</si>
  <si>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</si>
  <si>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</si>
  <si>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</si>
  <si>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</si>
  <si>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</si>
  <si>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</si>
  <si>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</si>
  <si>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</si>
  <si>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</si>
  <si>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</si>
  <si>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</si>
  <si>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</si>
  <si>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</si>
  <si>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</si>
  <si>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</si>
  <si>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</si>
  <si>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</si>
  <si>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</si>
  <si>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</si>
  <si>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</si>
  <si>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</si>
  <si>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</si>
  <si>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</si>
  <si>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</si>
  <si>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</si>
  <si>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</si>
  <si>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</si>
  <si>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</si>
  <si>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</si>
  <si>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</si>
  <si>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</si>
  <si>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</si>
  <si>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</si>
  <si>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</si>
  <si>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</si>
  <si>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</si>
  <si>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</si>
  <si>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</si>
  <si>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</si>
  <si>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</si>
  <si>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</si>
  <si>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</si>
  <si>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</si>
  <si>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</si>
  <si>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</si>
  <si>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</si>
  <si>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</si>
  <si>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</si>
  <si>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</si>
  <si>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</si>
  <si>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</si>
  <si>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</si>
  <si>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</si>
  <si>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</si>
  <si>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</si>
  <si>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</si>
  <si>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</si>
  <si>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</si>
  <si>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</si>
  <si>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</si>
  <si>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</si>
  <si>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</si>
  <si>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</si>
  <si>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</si>
  <si>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</si>
  <si>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</si>
  <si>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</si>
  <si>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</si>
  <si>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</si>
  <si>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</si>
  <si>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</si>
  <si>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</si>
  <si>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</si>
  <si>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</si>
  <si>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</si>
  <si>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</si>
  <si>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</si>
  <si>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</si>
  <si>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</si>
  <si>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</si>
  <si>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</si>
  <si>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</si>
  <si>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</si>
  <si>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</si>
  <si>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</si>
  <si>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</si>
  <si>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</si>
  <si>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</si>
  <si>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</si>
  <si>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</si>
  <si>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</si>
  <si>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</si>
  <si>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</si>
  <si>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</si>
  <si>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</si>
  <si>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</si>
  <si>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</si>
  <si>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</si>
  <si>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</si>
  <si>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</si>
  <si>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</si>
  <si>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</si>
  <si>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</si>
  <si>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</si>
  <si>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</si>
  <si>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</si>
  <si>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</si>
  <si>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</si>
  <si>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</si>
  <si>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</si>
  <si>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</si>
  <si>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</si>
  <si>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</si>
  <si>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</si>
  <si>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</si>
  <si>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</si>
  <si>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</si>
  <si>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</si>
  <si>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</si>
  <si>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</si>
  <si>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</si>
  <si>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</si>
  <si>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</si>
  <si>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</si>
  <si>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</si>
  <si>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</si>
  <si>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</si>
  <si>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</si>
  <si>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</si>
  <si>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</si>
  <si>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</si>
  <si>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</si>
  <si>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</si>
  <si>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</si>
  <si>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</si>
  <si>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</si>
  <si>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</si>
  <si>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</si>
  <si>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</si>
  <si>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</si>
  <si>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</si>
  <si>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</si>
  <si>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</si>
  <si>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</si>
  <si>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</si>
  <si>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</si>
  <si>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</si>
  <si>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</si>
  <si>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</si>
  <si>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</si>
  <si>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</si>
  <si>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</si>
  <si>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</si>
  <si>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</si>
  <si>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</si>
  <si>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</si>
  <si>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</si>
  <si>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</si>
  <si>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</si>
  <si>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</si>
  <si>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</si>
  <si>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</si>
  <si>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</si>
  <si>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</si>
  <si>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</si>
  <si>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</si>
  <si>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</si>
  <si>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</si>
  <si>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</si>
  <si>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</si>
  <si>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</si>
  <si>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</si>
  <si>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</si>
  <si>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</si>
  <si>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</si>
  <si>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</si>
  <si>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</si>
  <si>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</si>
  <si>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</si>
  <si>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</si>
  <si>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</si>
  <si>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</si>
  <si>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</si>
  <si>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</si>
  <si>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</si>
  <si>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</si>
  <si>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</si>
  <si>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</si>
  <si>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</si>
  <si>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</si>
  <si>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</si>
  <si>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</si>
  <si>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</si>
  <si>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</si>
  <si>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</si>
  <si>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</si>
  <si>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</si>
  <si>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</si>
  <si>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</si>
  <si>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</si>
  <si>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</si>
  <si>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</si>
  <si>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</si>
  <si>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</si>
  <si>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</si>
  <si>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</si>
  <si>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</si>
  <si>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</si>
  <si>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</si>
  <si>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</si>
  <si>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</si>
  <si>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</si>
  <si>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</si>
  <si>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</si>
  <si>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</si>
  <si>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</si>
  <si>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</si>
  <si>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</si>
  <si>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</si>
  <si>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</si>
  <si>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</si>
  <si>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</si>
  <si>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</si>
  <si>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</si>
  <si>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</si>
  <si>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</si>
  <si>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</si>
  <si>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</si>
  <si>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</si>
  <si>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</si>
  <si>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</si>
  <si>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</si>
  <si>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</si>
  <si>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</si>
  <si>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</si>
  <si>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</si>
  <si>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</si>
  <si>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</si>
  <si>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</si>
  <si>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</si>
  <si>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</si>
  <si>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</si>
  <si>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</si>
  <si>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</si>
  <si>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</si>
  <si>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</si>
  <si>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</si>
  <si>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</si>
  <si>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</si>
  <si>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</si>
  <si>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</si>
  <si>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</si>
  <si>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</si>
  <si>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</si>
  <si>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</si>
  <si>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</si>
  <si>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</si>
  <si>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</si>
  <si>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</si>
  <si>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</si>
  <si>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</si>
  <si>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</si>
  <si>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</si>
  <si>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</si>
  <si>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</si>
  <si>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</si>
  <si>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</si>
  <si>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</si>
  <si>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</si>
  <si>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</si>
  <si>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</si>
  <si>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</si>
  <si>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</si>
  <si>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</si>
  <si>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</si>
  <si>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</si>
  <si>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</si>
  <si>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</si>
  <si>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</si>
  <si>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</si>
  <si>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</si>
  <si>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</si>
  <si>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</si>
  <si>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</si>
  <si>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</si>
  <si>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</si>
  <si>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</si>
  <si>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</si>
  <si>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</si>
  <si>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</si>
  <si>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</si>
  <si>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</si>
  <si>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</si>
  <si>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</si>
  <si>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</si>
  <si>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</si>
  <si>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</si>
  <si>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</si>
  <si>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</si>
  <si>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</si>
  <si>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</si>
  <si>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</si>
  <si>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</si>
  <si>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</si>
  <si>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</si>
  <si>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</si>
  <si>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</si>
  <si>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</si>
  <si>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</si>
  <si>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</si>
  <si>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</si>
  <si>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</si>
  <si>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</si>
  <si>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</si>
  <si>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</si>
  <si>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</si>
  <si>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</si>
  <si>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</si>
  <si>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</si>
  <si>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</si>
  <si>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</si>
  <si>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</si>
  <si>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</si>
  <si>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</si>
  <si>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</si>
  <si>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</si>
  <si>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</si>
  <si>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</si>
  <si>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</si>
  <si>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</si>
  <si>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</si>
  <si>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</si>
  <si>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</si>
  <si>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</si>
  <si>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</si>
  <si>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</si>
  <si>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</si>
  <si>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</si>
  <si>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</si>
  <si>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</si>
  <si>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</si>
  <si>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</si>
  <si>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</si>
  <si>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</si>
  <si>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</si>
  <si>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</si>
  <si>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</si>
  <si>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</si>
  <si>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</si>
  <si>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</si>
  <si>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</si>
  <si>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</si>
  <si>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</si>
  <si>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</si>
  <si>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</si>
  <si>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</si>
  <si>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</si>
  <si>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</si>
  <si>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</si>
  <si>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</si>
  <si>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</si>
  <si>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</si>
  <si>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</si>
  <si>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</si>
  <si>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</si>
  <si>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</si>
  <si>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</si>
  <si>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</si>
  <si>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</si>
  <si>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</si>
  <si>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</si>
  <si>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</si>
  <si>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</si>
  <si>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</si>
  <si>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</si>
  <si>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</si>
  <si>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</si>
  <si>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</si>
  <si>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</si>
  <si>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</si>
  <si>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</si>
  <si>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</si>
  <si>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</si>
  <si>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</si>
  <si>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</si>
  <si>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</si>
  <si>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</si>
  <si>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</si>
  <si>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</si>
  <si>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</si>
  <si>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</si>
  <si>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</si>
  <si>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</si>
  <si>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</si>
  <si>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</si>
  <si>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</si>
  <si>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</si>
  <si>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</si>
  <si>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</si>
  <si>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</si>
  <si>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</si>
  <si>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</si>
  <si>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</si>
  <si>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</si>
  <si>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</si>
  <si>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</si>
  <si>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</si>
  <si>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</si>
  <si>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</si>
  <si>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</si>
  <si>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</si>
  <si>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</si>
  <si>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</si>
  <si>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</si>
  <si>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</si>
  <si>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</si>
  <si>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</si>
  <si>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</si>
  <si>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</si>
  <si>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</si>
  <si>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</si>
  <si>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</si>
  <si>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</si>
  <si>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</si>
  <si>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</si>
  <si>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</si>
  <si>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</si>
  <si>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</si>
  <si>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</si>
  <si>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</si>
  <si>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</si>
  <si>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</si>
  <si>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</si>
  <si>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</si>
  <si>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</si>
  <si>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</si>
  <si>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</si>
  <si>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</si>
  <si>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</si>
  <si>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</si>
  <si>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</si>
  <si>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</si>
  <si>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</si>
  <si>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</si>
  <si>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</si>
  <si>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</si>
  <si>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</si>
  <si>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</si>
  <si>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</si>
  <si>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</si>
  <si>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</si>
  <si>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</si>
  <si>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</si>
  <si>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</si>
  <si>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</si>
  <si>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</si>
  <si>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</si>
  <si>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</si>
  <si>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</si>
  <si>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</si>
  <si>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</si>
  <si>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</si>
  <si>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</si>
  <si>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</si>
  <si>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</si>
  <si>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</si>
  <si>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</si>
  <si>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</si>
  <si>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</si>
  <si>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</si>
  <si>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</si>
  <si>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</si>
  <si>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</si>
  <si>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</si>
  <si>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</si>
  <si>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</si>
  <si>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</si>
  <si>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</si>
  <si>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</si>
  <si>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</si>
  <si>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</si>
  <si>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</si>
  <si>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</si>
  <si>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</si>
  <si>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</si>
  <si>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</si>
  <si>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</si>
  <si>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</si>
  <si>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</si>
  <si>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</si>
  <si>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</si>
  <si>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</si>
  <si>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</si>
  <si>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</si>
  <si>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</si>
  <si>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</si>
  <si>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</si>
  <si>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</si>
  <si>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</si>
  <si>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</si>
  <si>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</si>
  <si>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</si>
  <si>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</si>
  <si>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</si>
  <si>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</si>
  <si>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</si>
  <si>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</si>
  <si>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</si>
  <si>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</si>
  <si>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</si>
  <si>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</si>
  <si>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</si>
  <si>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</si>
  <si>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</si>
  <si>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</si>
  <si>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</si>
  <si>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</si>
  <si>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</si>
  <si>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</si>
  <si>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</si>
  <si>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</si>
  <si>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</si>
  <si>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</si>
  <si>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</si>
  <si>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</si>
  <si>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</si>
  <si>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</si>
  <si>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</si>
  <si>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</si>
  <si>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</si>
  <si>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</si>
  <si>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</si>
  <si>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</si>
  <si>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</si>
  <si>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</si>
  <si>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</si>
  <si>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</si>
  <si>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</si>
  <si>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</si>
  <si>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</si>
  <si>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</si>
  <si>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</si>
  <si>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</si>
  <si>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</si>
  <si>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</si>
  <si>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</si>
  <si>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</si>
  <si>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</si>
  <si>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</si>
  <si>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</si>
  <si>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</si>
  <si>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</si>
  <si>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</si>
  <si>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</si>
  <si>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</si>
  <si>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</si>
  <si>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</si>
  <si>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</si>
  <si>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</si>
  <si>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</si>
  <si>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</si>
  <si>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</si>
  <si>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</si>
  <si>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</si>
  <si>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</si>
  <si>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</si>
  <si>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</si>
  <si>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</si>
  <si>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</si>
  <si>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</si>
  <si>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</si>
  <si>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</si>
  <si>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</si>
  <si>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</si>
  <si>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</si>
  <si>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</si>
  <si>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</si>
  <si>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</si>
  <si>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</si>
  <si>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</si>
  <si>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</si>
  <si>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</si>
  <si>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</si>
  <si>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</si>
  <si>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</si>
  <si>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</si>
  <si>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</si>
  <si>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</si>
  <si>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</si>
  <si>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</si>
  <si>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</si>
  <si>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</si>
  <si>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</si>
  <si>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</si>
  <si>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</si>
  <si>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</si>
  <si>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</si>
  <si>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</si>
  <si>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</si>
  <si>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</si>
  <si>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</si>
  <si>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</si>
  <si>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</si>
  <si>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</si>
  <si>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</si>
  <si>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</si>
  <si>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</si>
  <si>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</si>
  <si>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</si>
  <si>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</si>
  <si>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</si>
  <si>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</si>
  <si>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</si>
  <si>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</si>
  <si>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</si>
  <si>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</si>
  <si>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</si>
  <si>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</si>
  <si>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</si>
  <si>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</si>
  <si>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</si>
  <si>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</si>
  <si>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</si>
  <si>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</si>
  <si>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</si>
  <si>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</si>
  <si>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</si>
  <si>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</si>
  <si>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</si>
  <si>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</si>
  <si>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</si>
  <si>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</si>
  <si>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</si>
  <si>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</si>
  <si>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</si>
  <si>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</si>
  <si>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</si>
  <si>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</si>
  <si>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</si>
  <si>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</si>
  <si>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</si>
  <si>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</si>
  <si>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</si>
  <si>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</si>
  <si>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</si>
  <si>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</si>
  <si>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</si>
  <si>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</si>
  <si>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</si>
  <si>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</si>
  <si>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</si>
  <si>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</si>
  <si>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</si>
  <si>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</si>
  <si>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</si>
  <si>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</si>
  <si>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</si>
  <si>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</si>
  <si>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</si>
  <si>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</si>
  <si>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</si>
  <si>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</si>
  <si>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</si>
  <si>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</si>
  <si>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</si>
  <si>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</si>
  <si>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</si>
  <si>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</si>
  <si>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</si>
  <si>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</si>
  <si>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</si>
  <si>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</si>
  <si>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</si>
  <si>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</si>
  <si>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</si>
  <si>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</si>
  <si>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</si>
  <si>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</si>
  <si>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</si>
  <si>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</si>
  <si>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</si>
  <si>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</si>
  <si>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</si>
  <si>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</si>
  <si>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</si>
  <si>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</si>
  <si>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</si>
  <si>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</si>
  <si>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</si>
  <si>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</si>
  <si>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</si>
  <si>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</si>
  <si>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</si>
  <si>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</si>
  <si>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</si>
  <si>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</si>
  <si>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</si>
  <si>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</si>
  <si>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</si>
  <si>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</si>
  <si>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</si>
  <si>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</si>
  <si>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</si>
  <si>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</si>
  <si>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</si>
  <si>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</si>
  <si>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</si>
  <si>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</si>
  <si>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</si>
  <si>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</si>
  <si>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</si>
  <si>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</si>
  <si>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</si>
  <si>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</si>
  <si>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</si>
  <si>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</si>
  <si>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</si>
  <si>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</si>
  <si>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</si>
  <si>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</si>
  <si>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</si>
  <si>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</si>
  <si>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</si>
  <si>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</si>
  <si>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</si>
  <si>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</si>
  <si>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</si>
  <si>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</si>
  <si>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</si>
  <si>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</si>
  <si>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</si>
  <si>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</si>
  <si>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</si>
  <si>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</si>
  <si>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</si>
  <si>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</si>
  <si>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</si>
  <si>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</si>
  <si>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</si>
  <si>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</si>
  <si>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</si>
  <si>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</si>
  <si>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</si>
  <si>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</si>
  <si>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</si>
  <si>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</si>
  <si>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</si>
  <si>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</si>
  <si>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</si>
  <si>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</si>
  <si>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</si>
  <si>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</si>
  <si>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</si>
  <si>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</si>
  <si>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</si>
  <si>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</si>
  <si>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</si>
  <si>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</si>
  <si>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</si>
  <si>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</si>
  <si>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</si>
  <si>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</si>
  <si>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</si>
  <si>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</si>
  <si>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</si>
  <si>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</si>
  <si>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</si>
  <si>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</si>
  <si>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</si>
  <si>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</si>
  <si>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</si>
  <si>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</si>
  <si>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</si>
  <si>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</si>
  <si>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</si>
  <si>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</si>
  <si>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</si>
  <si>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</si>
  <si>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</si>
  <si>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</si>
  <si>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</si>
  <si>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</si>
  <si>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</si>
  <si>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</si>
  <si>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</si>
  <si>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</si>
  <si>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</si>
  <si>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</si>
  <si>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</si>
  <si>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</si>
  <si>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</si>
  <si>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</si>
  <si>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</si>
  <si>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</si>
  <si>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</si>
  <si>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</si>
  <si>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</si>
  <si>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</si>
  <si>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</si>
  <si>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</si>
  <si>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</si>
  <si>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</si>
  <si>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</si>
  <si>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</si>
  <si>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</si>
  <si>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</si>
  <si>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</si>
  <si>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</si>
  <si>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</si>
  <si>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</si>
  <si>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</si>
  <si>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</si>
  <si>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</si>
  <si>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</si>
  <si>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</si>
  <si>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</si>
  <si>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</si>
  <si>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</si>
  <si>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</si>
  <si>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</si>
  <si>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</si>
  <si>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</si>
  <si>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</si>
  <si>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</si>
  <si>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</si>
  <si>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</si>
  <si>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</si>
  <si>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</si>
  <si>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</si>
  <si>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</si>
  <si>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</si>
  <si>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</si>
  <si>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</si>
  <si>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</si>
  <si>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</si>
  <si>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</si>
  <si>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</si>
  <si>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</si>
  <si>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</si>
  <si>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</si>
  <si>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</si>
  <si>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</si>
  <si>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</si>
  <si>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</si>
  <si>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</si>
  <si>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</si>
  <si>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</si>
  <si>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</si>
  <si>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</si>
  <si>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</si>
  <si>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</si>
  <si>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</si>
  <si>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</si>
  <si>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</si>
  <si>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</si>
  <si>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</si>
  <si>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</si>
  <si>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</si>
  <si>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</si>
  <si>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</si>
  <si>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</si>
  <si>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</si>
  <si>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</si>
  <si>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</si>
  <si>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</si>
  <si>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</si>
  <si>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</si>
  <si>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</si>
  <si>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</si>
  <si>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</si>
  <si>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</si>
  <si>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</si>
  <si>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</si>
  <si>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</si>
  <si>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</si>
  <si>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</si>
  <si>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</si>
  <si>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</si>
  <si>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</si>
  <si>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</si>
  <si>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</si>
  <si>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</si>
  <si>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</si>
  <si>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</si>
  <si>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</si>
  <si>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</si>
  <si>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</si>
  <si>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</si>
  <si>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</si>
  <si>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</si>
  <si>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</si>
  <si>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</si>
  <si>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</si>
  <si>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</si>
  <si>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</si>
  <si>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</si>
  <si>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</si>
  <si>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</si>
  <si>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</si>
  <si>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</si>
  <si>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</si>
  <si>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</si>
  <si>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</si>
  <si>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</si>
  <si>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</si>
  <si>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</si>
  <si>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</si>
  <si>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</si>
  <si>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</si>
  <si>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</si>
  <si>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</si>
  <si>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</si>
  <si>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</si>
  <si>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</si>
  <si>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</si>
  <si>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</si>
  <si>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</si>
  <si>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</si>
  <si>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</si>
  <si>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</si>
  <si>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</si>
  <si>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</si>
  <si>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</si>
  <si>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</si>
  <si>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</si>
  <si>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</si>
  <si>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</si>
  <si>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</si>
  <si>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</si>
  <si>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</si>
  <si>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</si>
  <si>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</si>
  <si>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</si>
  <si>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</si>
  <si>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</si>
  <si>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</si>
  <si>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</si>
  <si>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</si>
  <si>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</si>
  <si>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</si>
  <si>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</si>
  <si>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</si>
  <si>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</si>
  <si>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</si>
  <si>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</si>
  <si>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</si>
  <si>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</si>
  <si>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</si>
  <si>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</si>
  <si>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</si>
  <si>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</si>
  <si>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</si>
  <si>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</si>
  <si>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</si>
  <si>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</si>
  <si>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</si>
  <si>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</si>
  <si>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</si>
  <si>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</si>
  <si>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</si>
  <si>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</si>
  <si>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</si>
  <si>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</si>
  <si>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</si>
  <si>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</si>
  <si>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</si>
  <si>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</si>
  <si>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</si>
  <si>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</si>
  <si>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</si>
  <si>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</si>
  <si>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</si>
  <si>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</si>
  <si>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</si>
  <si>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</si>
  <si>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</si>
  <si>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</si>
  <si>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</si>
  <si>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</si>
  <si>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</si>
  <si>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</si>
  <si>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</si>
  <si>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</si>
  <si>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</si>
  <si>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</si>
  <si>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</si>
  <si>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</si>
  <si>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</si>
  <si>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</si>
  <si>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</si>
  <si>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</si>
  <si>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</si>
  <si>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</si>
  <si>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</si>
  <si>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</si>
  <si>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</si>
  <si>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</si>
  <si>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</si>
  <si>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</si>
  <si>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</si>
  <si>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</si>
  <si>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</si>
  <si>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</si>
  <si>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</si>
  <si>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</si>
  <si>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</si>
  <si>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</si>
  <si>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</si>
  <si>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</si>
  <si>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</si>
  <si>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</si>
  <si>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</si>
  <si>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</si>
  <si>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</si>
  <si>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</si>
  <si>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</si>
  <si>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</si>
  <si>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</si>
  <si>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</si>
  <si>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</si>
  <si>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</si>
  <si>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</si>
  <si>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</si>
  <si>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</si>
  <si>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</si>
  <si>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</si>
  <si>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</si>
  <si>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</si>
  <si>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</si>
  <si>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</si>
  <si>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</si>
  <si>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</si>
  <si>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</si>
  <si>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</si>
  <si>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</si>
  <si>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</si>
  <si>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</si>
  <si>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</si>
  <si>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</si>
  <si>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</si>
  <si>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</si>
  <si>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</si>
  <si>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</si>
  <si>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</si>
  <si>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</si>
  <si>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</si>
  <si>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</si>
  <si>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</si>
  <si>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</si>
  <si>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</si>
  <si>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</si>
  <si>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</si>
  <si>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</si>
  <si>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</si>
  <si>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</si>
  <si>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</si>
  <si>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</si>
  <si>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</si>
  <si>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</si>
  <si>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</si>
  <si>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</si>
  <si>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</si>
  <si>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</si>
  <si>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</si>
  <si>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</si>
  <si>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</si>
  <si>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</si>
  <si>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</si>
  <si>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</si>
  <si>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</si>
  <si>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</si>
  <si>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</si>
  <si>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</si>
  <si>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</si>
  <si>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</si>
  <si>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</si>
  <si>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</si>
  <si>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</si>
  <si>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</si>
  <si>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</si>
  <si>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</si>
  <si>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</si>
  <si>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</si>
  <si>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</si>
  <si>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</si>
  <si>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</si>
  <si>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</si>
  <si>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</si>
  <si>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</si>
  <si>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</si>
  <si>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</si>
  <si>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</si>
  <si>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</si>
  <si>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</si>
  <si>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</si>
  <si>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</si>
  <si>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</si>
  <si>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</si>
  <si>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</si>
  <si>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</si>
  <si>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</si>
  <si>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</si>
  <si>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</si>
  <si>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</si>
  <si>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</si>
  <si>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</si>
  <si>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</si>
  <si>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</si>
  <si>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</si>
  <si>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</si>
  <si>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</si>
  <si>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</si>
  <si>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</si>
  <si>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</si>
  <si>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</si>
  <si>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</si>
  <si>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</si>
  <si>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</si>
  <si>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</si>
  <si>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</si>
  <si>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</si>
  <si>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</si>
  <si>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</si>
  <si>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</si>
  <si>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</si>
  <si>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</si>
  <si>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</si>
  <si>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</si>
  <si>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</si>
  <si>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</si>
  <si>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</si>
  <si>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</si>
  <si>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</si>
  <si>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</si>
  <si>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</si>
  <si>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</si>
  <si>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</si>
  <si>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</si>
  <si>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</si>
  <si>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</si>
  <si>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</si>
  <si>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</si>
  <si>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</si>
  <si>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</si>
  <si>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</si>
  <si>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</si>
  <si>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</si>
  <si>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</si>
  <si>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</si>
  <si>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</si>
  <si>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</si>
  <si>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</si>
  <si>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</si>
  <si>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</si>
  <si>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</si>
  <si>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</si>
  <si>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</si>
  <si>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</si>
  <si>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</si>
  <si>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</si>
  <si>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</si>
  <si>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</si>
  <si>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</si>
  <si>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</si>
  <si>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</si>
  <si>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</si>
  <si>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</si>
  <si>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</si>
  <si>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</si>
  <si>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</si>
  <si>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</si>
  <si>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</si>
  <si>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</si>
  <si>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</si>
  <si>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</si>
  <si>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</si>
  <si>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</si>
  <si>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</si>
  <si>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</si>
  <si>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</si>
  <si>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</si>
  <si>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</si>
  <si>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</si>
  <si>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</si>
  <si>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</si>
  <si>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</si>
  <si>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</si>
  <si>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</si>
  <si>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</si>
  <si>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</si>
  <si>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</si>
  <si>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</si>
  <si>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</si>
  <si>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</si>
  <si>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</si>
  <si>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</si>
  <si>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</si>
  <si>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</si>
  <si>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</si>
  <si>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</si>
  <si>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</si>
  <si>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</si>
  <si>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</si>
  <si>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</si>
  <si>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</si>
  <si>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</si>
  <si>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</si>
  <si>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</si>
  <si>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</si>
  <si>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</si>
  <si>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</si>
  <si>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</si>
  <si>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</si>
  <si>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</si>
  <si>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</si>
  <si>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</si>
  <si>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</si>
  <si>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</si>
  <si>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</si>
  <si>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</si>
  <si>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</si>
  <si>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</si>
  <si>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</si>
  <si>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</si>
  <si>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</si>
  <si>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</si>
  <si>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</si>
  <si>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</si>
  <si>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</si>
  <si>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</si>
  <si>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</si>
  <si>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</si>
  <si>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</si>
  <si>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</si>
  <si>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</si>
  <si>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</si>
  <si>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</si>
  <si>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</si>
  <si>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</si>
  <si>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</si>
  <si>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</si>
  <si>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</si>
  <si>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</si>
  <si>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</si>
  <si>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</si>
  <si>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</si>
  <si>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</si>
  <si>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</si>
  <si>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</si>
  <si>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</si>
  <si>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</si>
  <si>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</si>
  <si>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</si>
  <si>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</si>
  <si>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</si>
  <si>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</si>
  <si>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</si>
  <si>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</si>
  <si>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</si>
  <si>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</si>
  <si>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</si>
  <si>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</si>
  <si>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</si>
  <si>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</si>
  <si>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</si>
  <si>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</si>
  <si>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</si>
  <si>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</si>
  <si>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</si>
  <si>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</si>
  <si>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</si>
  <si>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</si>
  <si>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</si>
  <si>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</si>
  <si>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</si>
  <si>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</si>
  <si>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</si>
  <si>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</si>
  <si>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</si>
  <si>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</si>
  <si>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</si>
  <si>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</si>
  <si>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</si>
  <si>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</si>
  <si>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</si>
  <si>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</si>
  <si>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</si>
  <si>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</si>
  <si>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</si>
  <si>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</si>
  <si>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</si>
  <si>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</si>
  <si>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</si>
  <si>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</si>
  <si>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</si>
  <si>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</si>
  <si>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</si>
  <si>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</si>
  <si>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</si>
  <si>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</si>
  <si>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</si>
  <si>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</si>
  <si>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</si>
  <si>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</si>
  <si>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</si>
  <si>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</si>
  <si>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</si>
  <si>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</si>
  <si>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</si>
  <si>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</si>
  <si>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</si>
  <si>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</si>
  <si>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</si>
  <si>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</si>
  <si>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</si>
  <si>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</si>
  <si>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</si>
  <si>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</si>
  <si>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</si>
  <si>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</si>
  <si>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</si>
  <si>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</si>
  <si>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</si>
  <si>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</si>
  <si>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</si>
  <si>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</si>
  <si>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</si>
  <si>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</si>
  <si>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</si>
  <si>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</si>
  <si>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</si>
  <si>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</si>
  <si>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</si>
  <si>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</si>
  <si>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</si>
  <si>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</si>
  <si>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</si>
  <si>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</si>
  <si>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</si>
  <si>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</si>
  <si>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</si>
  <si>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</si>
  <si>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</si>
  <si>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</si>
  <si>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</si>
  <si>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</si>
  <si>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</si>
  <si>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</si>
  <si>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</si>
  <si>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</si>
  <si>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</si>
  <si>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</si>
  <si>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</si>
  <si>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</si>
  <si>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</si>
  <si>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</si>
  <si>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</si>
  <si>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</si>
  <si>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</si>
  <si>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</si>
  <si>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</si>
  <si>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</si>
  <si>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</si>
  <si>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</si>
  <si>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</si>
  <si>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</si>
  <si>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</si>
  <si>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</si>
  <si>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</si>
  <si>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</si>
  <si>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</si>
  <si>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</si>
  <si>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</si>
  <si>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</si>
  <si>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</si>
  <si>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</si>
  <si>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</si>
  <si>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</si>
  <si>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</si>
  <si>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</si>
  <si>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</si>
  <si>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</si>
  <si>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</si>
  <si>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</si>
  <si>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</si>
  <si>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</si>
  <si>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</si>
  <si>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</si>
  <si>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</si>
  <si>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</si>
  <si>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</si>
  <si>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</si>
  <si>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</si>
  <si>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</si>
  <si>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</si>
  <si>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</si>
  <si>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</si>
  <si>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</si>
  <si>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</si>
  <si>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</si>
  <si>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</si>
  <si>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</si>
  <si>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</si>
  <si>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</si>
  <si>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</si>
  <si>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</si>
  <si>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</si>
  <si>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</si>
  <si>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</si>
  <si>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</si>
  <si>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</si>
  <si>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</si>
  <si>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</si>
  <si>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</si>
  <si>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</si>
  <si>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</si>
  <si>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</si>
  <si>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</si>
  <si>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</si>
  <si>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</si>
  <si>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</si>
  <si>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</si>
  <si>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</si>
  <si>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</si>
  <si>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</si>
  <si>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</si>
  <si>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</si>
  <si>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</si>
  <si>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</si>
  <si>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</si>
  <si>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</si>
  <si>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</si>
  <si>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</si>
  <si>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</si>
  <si>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</si>
  <si>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</si>
  <si>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</si>
  <si>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</si>
  <si>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</si>
  <si>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</si>
  <si>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</si>
  <si>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</si>
  <si>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</si>
  <si>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</si>
  <si>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</si>
  <si>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</si>
  <si>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</si>
  <si>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</si>
  <si>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</si>
  <si>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</si>
  <si>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</si>
  <si>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</si>
  <si>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</si>
  <si>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</si>
  <si>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</si>
  <si>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</si>
  <si>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</si>
  <si>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</si>
  <si>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</si>
  <si>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</si>
  <si>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</si>
  <si>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</si>
  <si>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</si>
  <si>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</si>
  <si>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</si>
  <si>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</si>
  <si>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</si>
  <si>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</si>
  <si>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</si>
  <si>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</si>
  <si>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</si>
  <si>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</si>
  <si>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</si>
  <si>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</si>
  <si>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</si>
  <si>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</si>
  <si>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</si>
  <si>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</si>
  <si>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</si>
  <si>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</si>
  <si>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</si>
  <si>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</si>
  <si>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</si>
  <si>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</si>
  <si>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</si>
  <si>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</si>
  <si>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</si>
  <si>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</si>
  <si>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</si>
  <si>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</si>
  <si>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</si>
  <si>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</si>
  <si>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</si>
  <si>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</si>
  <si>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</si>
  <si>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</si>
  <si>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</si>
  <si>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</si>
  <si>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</si>
  <si>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</si>
  <si>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</si>
  <si>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</si>
  <si>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</si>
  <si>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</si>
  <si>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</si>
  <si>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</si>
  <si>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</si>
  <si>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</si>
  <si>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</si>
  <si>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</si>
  <si>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</si>
  <si>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</si>
  <si>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</si>
  <si>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</si>
  <si>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</si>
  <si>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</si>
  <si>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</si>
  <si>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</si>
  <si>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</si>
  <si>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</si>
  <si>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</si>
  <si>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</si>
  <si>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</si>
  <si>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</si>
  <si>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</si>
  <si>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</si>
  <si>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</si>
  <si>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</si>
  <si>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</si>
  <si>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</si>
  <si>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</si>
  <si>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</si>
  <si>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</si>
  <si>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</si>
  <si>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</si>
  <si>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</si>
  <si>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</si>
  <si>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</si>
  <si>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</si>
  <si>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</si>
  <si>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</si>
  <si>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</si>
  <si>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</si>
  <si>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</si>
  <si>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</si>
  <si>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</si>
  <si>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</si>
  <si>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</si>
  <si>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</si>
  <si>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</si>
  <si>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</si>
  <si>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</si>
  <si>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</si>
  <si>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</si>
  <si>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</si>
  <si>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</si>
  <si>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</si>
  <si>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</si>
  <si>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</si>
  <si>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</si>
  <si>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</si>
  <si>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</si>
  <si>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</si>
  <si>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</si>
  <si>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</si>
  <si>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</si>
  <si>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</si>
  <si>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</si>
  <si>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</si>
  <si>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</si>
  <si>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</si>
  <si>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</si>
  <si>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</si>
  <si>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</si>
  <si>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</si>
  <si>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</si>
  <si>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</si>
  <si>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</si>
  <si>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</si>
  <si>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</si>
  <si>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</si>
  <si>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</si>
  <si>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</si>
  <si>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</si>
  <si>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</si>
  <si>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</si>
  <si>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</si>
  <si>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</si>
  <si>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</si>
  <si>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</si>
  <si>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</si>
  <si>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</si>
  <si>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</si>
  <si>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</si>
  <si>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</si>
  <si>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</si>
  <si>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</si>
  <si>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</si>
  <si>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</si>
  <si>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</si>
  <si>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</si>
  <si>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</si>
  <si>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</si>
  <si>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</si>
  <si>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</si>
  <si>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</si>
  <si>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</si>
  <si>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</si>
  <si>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</si>
  <si>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</si>
  <si>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</si>
  <si>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</si>
  <si>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</si>
  <si>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</si>
  <si>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</si>
  <si>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</si>
  <si>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</si>
  <si>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</si>
  <si>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</si>
  <si>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</si>
  <si>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</si>
  <si>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</si>
  <si>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</si>
  <si>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</si>
  <si>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</si>
  <si>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</si>
  <si>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</si>
  <si>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</si>
  <si>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</si>
  <si>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</si>
  <si>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</si>
  <si>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</si>
  <si>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</si>
  <si>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</si>
  <si>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</si>
  <si>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</si>
  <si>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</si>
  <si>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</si>
  <si>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</si>
  <si>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</si>
  <si>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</si>
  <si>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</si>
  <si>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</si>
  <si>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</si>
  <si>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</si>
  <si>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</si>
  <si>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</si>
  <si>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</si>
  <si>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</si>
  <si>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</si>
  <si>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</si>
  <si>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</si>
  <si>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</si>
  <si>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</si>
  <si>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</si>
  <si>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</si>
  <si>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</si>
  <si>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</si>
  <si>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</si>
  <si>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</si>
  <si>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</si>
  <si>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</si>
  <si>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</si>
  <si>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</si>
  <si>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</si>
  <si>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</si>
  <si>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</si>
  <si>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</si>
  <si>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</si>
  <si>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</si>
  <si>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</si>
  <si>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</si>
  <si>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</si>
  <si>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</si>
  <si>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</si>
  <si>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</si>
  <si>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</si>
  <si>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</si>
  <si>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</si>
  <si>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</si>
  <si>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</si>
  <si>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</si>
  <si>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</si>
  <si>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</si>
  <si>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</si>
  <si>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</si>
  <si>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</si>
  <si>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</si>
  <si>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</si>
  <si>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</si>
  <si>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</si>
  <si>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</si>
  <si>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</si>
  <si>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</si>
  <si>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</si>
  <si>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</si>
  <si>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</si>
  <si>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</si>
  <si>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</si>
  <si>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</si>
  <si>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</si>
  <si>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</si>
  <si>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</si>
  <si>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</si>
  <si>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</si>
  <si>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</si>
  <si>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</si>
  <si>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</si>
  <si>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</si>
  <si>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</si>
  <si>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</si>
  <si>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</si>
  <si>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</si>
  <si>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</si>
  <si>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</si>
  <si>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</si>
  <si>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</si>
  <si>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</si>
  <si>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</si>
  <si>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</si>
  <si>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</si>
  <si>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</si>
  <si>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</si>
  <si>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</si>
  <si>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</si>
  <si>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</si>
  <si>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</si>
  <si>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</si>
  <si>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</si>
  <si>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</si>
  <si>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</si>
  <si>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</si>
  <si>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</si>
  <si>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</si>
  <si>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</si>
  <si>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</si>
  <si>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</si>
  <si>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</si>
  <si>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</si>
  <si>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</si>
  <si>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</si>
  <si>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</si>
  <si>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</si>
  <si>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</si>
  <si>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</si>
  <si>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</si>
  <si>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</si>
  <si>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</si>
  <si>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</si>
  <si>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</si>
  <si>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</si>
  <si>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</si>
  <si>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</si>
  <si>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</si>
  <si>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</si>
  <si>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</si>
  <si>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</si>
  <si>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</si>
  <si>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</si>
  <si>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</si>
  <si>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</si>
  <si>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</si>
  <si>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</si>
  <si>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</si>
  <si>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</si>
  <si>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</si>
  <si>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</si>
  <si>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</si>
  <si>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</si>
  <si>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</si>
  <si>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</si>
  <si>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</si>
  <si>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</si>
  <si>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</si>
  <si>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</si>
  <si>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</si>
  <si>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</si>
  <si>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</si>
  <si>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</si>
  <si>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</si>
  <si>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</si>
  <si>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</si>
  <si>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</si>
  <si>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</si>
  <si>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</si>
  <si>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</si>
  <si>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</si>
  <si>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</si>
  <si>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</si>
  <si>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</si>
  <si>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</si>
  <si>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</si>
  <si>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</si>
  <si>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</si>
  <si>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</si>
  <si>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</si>
  <si>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</si>
  <si>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</si>
  <si>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</si>
  <si>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</si>
  <si>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</si>
  <si>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</si>
  <si>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</si>
  <si>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</si>
  <si>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</si>
  <si>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</si>
  <si>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</si>
  <si>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</si>
  <si>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</si>
  <si>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</si>
  <si>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</si>
  <si>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</si>
  <si>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</si>
  <si>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</si>
  <si>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</si>
  <si>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</si>
  <si>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</si>
  <si>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</si>
  <si>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</si>
  <si>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</si>
  <si>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</si>
  <si>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</si>
  <si>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</si>
  <si>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</si>
  <si>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</si>
  <si>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</si>
  <si>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</si>
  <si>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</si>
  <si>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</si>
  <si>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</si>
  <si>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</si>
  <si>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</si>
  <si>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</si>
  <si>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</si>
  <si>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</si>
  <si>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</si>
  <si>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</si>
  <si>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</si>
  <si>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</si>
  <si>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</si>
  <si>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</si>
  <si>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</si>
  <si>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</si>
  <si>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</si>
  <si>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</si>
  <si>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</si>
  <si>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</si>
  <si>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</si>
  <si>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</si>
  <si>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</si>
  <si>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</si>
  <si>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</si>
  <si>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</si>
  <si>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</si>
  <si>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</si>
  <si>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</si>
  <si>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</si>
  <si>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</si>
  <si>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</si>
  <si>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</si>
  <si>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</si>
  <si>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</si>
  <si>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</si>
  <si>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</si>
  <si>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</si>
  <si>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</si>
  <si>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</si>
  <si>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</si>
  <si>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</si>
  <si>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</si>
  <si>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</si>
  <si>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</si>
  <si>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</si>
  <si>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</si>
  <si>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</si>
  <si>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</si>
  <si>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</si>
  <si>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</si>
  <si>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</si>
  <si>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</si>
  <si>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</si>
  <si>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</si>
  <si>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</si>
  <si>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</si>
  <si>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</si>
  <si>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</si>
  <si>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</si>
  <si>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</si>
  <si>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</si>
  <si>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</si>
  <si>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</si>
  <si>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</si>
  <si>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</si>
  <si>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</si>
  <si>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</si>
  <si>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</si>
  <si>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</si>
  <si>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</si>
  <si>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</si>
  <si>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</si>
  <si>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</si>
  <si>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</si>
  <si>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</si>
  <si>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</si>
  <si>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</si>
  <si>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</si>
  <si>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</si>
  <si>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</si>
  <si>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</si>
  <si>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</si>
  <si>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</si>
  <si>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</si>
  <si>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</si>
  <si>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</si>
  <si>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</si>
  <si>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</si>
  <si>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</si>
  <si>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</si>
  <si>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</si>
  <si>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</si>
  <si>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</si>
  <si>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</si>
  <si>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</si>
  <si>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</si>
  <si>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</si>
  <si>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</si>
  <si>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</si>
  <si>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</si>
  <si>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</si>
  <si>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</si>
  <si>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</si>
  <si>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</si>
  <si>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</si>
  <si>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</si>
  <si>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</si>
  <si>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</si>
  <si>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</si>
  <si>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</si>
  <si>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</si>
  <si>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</si>
  <si>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</si>
  <si>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</si>
  <si>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</si>
  <si>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</si>
  <si>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</si>
  <si>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</si>
  <si>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</si>
  <si>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</si>
  <si>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</si>
  <si>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</si>
  <si>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</si>
  <si>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</si>
  <si>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</si>
  <si>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</si>
  <si>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</si>
  <si>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</si>
  <si>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</si>
  <si>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</si>
  <si>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</si>
  <si>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</si>
  <si>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</si>
  <si>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</si>
  <si>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</si>
  <si>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</si>
  <si>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</si>
  <si>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</si>
  <si>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</si>
  <si>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</si>
  <si>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</si>
  <si>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</si>
  <si>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</si>
  <si>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</si>
  <si>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</si>
  <si>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</si>
  <si>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</si>
  <si>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</si>
  <si>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</si>
  <si>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</si>
  <si>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</si>
  <si>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</si>
  <si>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</si>
  <si>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</si>
  <si>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</si>
  <si>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</si>
  <si>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</si>
  <si>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</si>
  <si>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</si>
  <si>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</si>
  <si>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</si>
  <si>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</si>
  <si>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</si>
  <si>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</si>
  <si>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</si>
  <si>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</si>
  <si>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</si>
  <si>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</si>
  <si>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</si>
  <si>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</si>
  <si>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</si>
  <si>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</si>
  <si>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</si>
  <si>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</si>
  <si>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</si>
  <si>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</si>
  <si>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</si>
  <si>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</si>
  <si>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</si>
  <si>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</si>
  <si>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</si>
  <si>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</si>
  <si>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</si>
  <si>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</si>
  <si>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</si>
  <si>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</si>
  <si>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</si>
  <si>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</si>
  <si>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</si>
  <si>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</si>
  <si>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</si>
  <si>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</si>
  <si>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</si>
  <si>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</si>
  <si>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</si>
  <si>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</si>
  <si>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</si>
  <si>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</si>
  <si>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</si>
  <si>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</si>
  <si>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</si>
  <si>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</si>
  <si>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</si>
  <si>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</si>
  <si>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</si>
  <si>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</si>
  <si>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</si>
  <si>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</si>
  <si>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</si>
  <si>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</si>
  <si>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</si>
  <si>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</si>
  <si>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</si>
  <si>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</si>
  <si>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</si>
  <si>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</si>
  <si>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</si>
  <si>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</si>
  <si>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</si>
  <si>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</si>
  <si>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</si>
  <si>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</si>
  <si>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</si>
  <si>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</si>
  <si>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</si>
  <si>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</si>
  <si>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</si>
  <si>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</si>
  <si>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</si>
  <si>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</si>
  <si>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</si>
  <si>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</si>
  <si>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</si>
  <si>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</si>
  <si>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</si>
  <si>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</si>
  <si>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</si>
  <si>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</si>
  <si>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</si>
  <si>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</si>
  <si>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</si>
  <si>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</si>
  <si>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</si>
  <si>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</si>
  <si>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</si>
  <si>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</si>
  <si>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</si>
  <si>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</si>
  <si>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</si>
  <si>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</si>
  <si>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</si>
  <si>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</si>
  <si>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</si>
  <si>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</si>
  <si>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</si>
  <si>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</si>
  <si>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</si>
  <si>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</si>
  <si>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</si>
  <si>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</si>
  <si>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</si>
  <si>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</si>
  <si>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</si>
  <si>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</si>
  <si>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</si>
  <si>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</si>
  <si>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</si>
  <si>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</si>
  <si>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</si>
  <si>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</si>
  <si>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</si>
  <si>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</si>
  <si>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</si>
  <si>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</si>
  <si>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</si>
  <si>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</si>
  <si>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</si>
  <si>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</si>
  <si>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</si>
  <si>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</si>
  <si>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</si>
  <si>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</si>
  <si>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</si>
  <si>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</si>
  <si>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</si>
  <si>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</si>
  <si>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</si>
  <si>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</si>
  <si>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</si>
  <si>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</si>
  <si>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</si>
  <si>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</si>
  <si>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</si>
  <si>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</si>
  <si>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</si>
  <si>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</si>
  <si>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</si>
  <si>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</si>
  <si>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</si>
  <si>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</si>
  <si>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</si>
  <si>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</si>
  <si>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</si>
  <si>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</si>
  <si>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</si>
  <si>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</si>
  <si>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</si>
  <si>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</si>
  <si>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</si>
  <si>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</si>
  <si>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</si>
  <si>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</si>
  <si>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</si>
  <si>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</si>
  <si>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</si>
  <si>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</si>
  <si>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</si>
  <si>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</si>
  <si>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</si>
  <si>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</si>
  <si>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</si>
  <si>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</si>
  <si>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</si>
  <si>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</si>
  <si>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</si>
  <si>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</si>
  <si>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</si>
  <si>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</si>
  <si>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</si>
  <si>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</si>
  <si>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</si>
  <si>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</si>
  <si>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</si>
  <si>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</si>
  <si>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</si>
  <si>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</si>
  <si>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</si>
  <si>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</si>
  <si>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</si>
  <si>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</si>
  <si>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</si>
  <si>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</si>
  <si>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</si>
  <si>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</si>
  <si>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</si>
  <si>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</si>
  <si>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</si>
  <si>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</si>
  <si>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</si>
  <si>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</si>
  <si>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</si>
  <si>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</si>
  <si>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</si>
  <si>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</si>
  <si>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</si>
  <si>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</si>
  <si>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</si>
  <si>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</si>
  <si>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</si>
  <si>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</si>
  <si>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</si>
  <si>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</si>
  <si>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</si>
  <si>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</si>
  <si>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</si>
  <si>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</si>
  <si>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</si>
  <si>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</si>
  <si>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</si>
  <si>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</si>
  <si>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</si>
  <si>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</si>
  <si>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</si>
  <si>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</si>
  <si>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</si>
  <si>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</si>
  <si>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</si>
  <si>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</si>
  <si>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</si>
  <si>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</si>
  <si>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</si>
  <si>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</si>
  <si>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</si>
  <si>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</si>
  <si>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</si>
  <si>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</si>
  <si>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</si>
  <si>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</si>
  <si>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</si>
  <si>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</si>
  <si>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</si>
  <si>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</si>
  <si>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</si>
  <si>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</si>
  <si>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</si>
  <si>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</si>
  <si>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</si>
  <si>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</si>
  <si>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</si>
  <si>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</si>
  <si>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</si>
  <si>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</si>
  <si>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</si>
  <si>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</si>
  <si>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</si>
  <si>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</si>
  <si>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</si>
  <si>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</si>
  <si>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</si>
  <si>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</si>
  <si>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</si>
  <si>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</si>
  <si>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</si>
  <si>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</si>
  <si>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</si>
  <si>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</si>
  <si>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</si>
  <si>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</si>
  <si>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</si>
  <si>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</si>
  <si>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</si>
  <si>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</si>
  <si>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</si>
  <si>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</si>
  <si>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</si>
  <si>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</si>
  <si>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</si>
  <si>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</si>
  <si>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</si>
  <si>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</si>
  <si>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</si>
  <si>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</si>
  <si>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</si>
  <si>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</si>
  <si>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</si>
  <si>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</si>
  <si>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</si>
  <si>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</si>
  <si>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</si>
  <si>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</si>
  <si>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</si>
  <si>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</si>
  <si>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</si>
  <si>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</si>
  <si>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</si>
  <si>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</si>
  <si>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</si>
  <si>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</si>
  <si>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</si>
  <si>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</si>
  <si>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</si>
  <si>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</si>
  <si>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</si>
  <si>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</si>
  <si>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</si>
  <si>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</si>
  <si>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</si>
  <si>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</si>
  <si>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</si>
  <si>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</si>
  <si>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</si>
  <si>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</si>
  <si>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</si>
  <si>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</si>
  <si>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</si>
  <si>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</si>
  <si>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</si>
  <si>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</si>
  <si>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</si>
  <si>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</si>
  <si>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</si>
  <si>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</si>
  <si>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</si>
  <si>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</si>
  <si>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</si>
  <si>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</si>
  <si>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</si>
  <si>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</si>
  <si>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</si>
  <si>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</si>
  <si>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</si>
  <si>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</si>
  <si>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</si>
  <si>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</si>
  <si>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</si>
  <si>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</si>
  <si>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</si>
  <si>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</si>
  <si>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</si>
  <si>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</si>
  <si>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</si>
  <si>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</si>
  <si>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</si>
  <si>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</si>
  <si>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</si>
  <si>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</si>
  <si>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</si>
  <si>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</si>
  <si>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</si>
  <si>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</si>
  <si>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</si>
  <si>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</si>
  <si>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</si>
  <si>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</si>
  <si>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</si>
  <si>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</si>
  <si>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</si>
  <si>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</si>
  <si>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</si>
  <si>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</si>
  <si>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</si>
  <si>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</si>
  <si>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</si>
  <si>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</si>
  <si>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</si>
  <si>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</si>
  <si>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</si>
  <si>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</si>
  <si>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</si>
  <si>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</si>
  <si>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</si>
  <si>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</si>
  <si>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</si>
  <si>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</si>
  <si>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</si>
  <si>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</si>
  <si>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</si>
  <si>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</si>
  <si>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</si>
  <si>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</si>
  <si>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</si>
  <si>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</si>
  <si>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</si>
  <si>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</si>
  <si>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</si>
  <si>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</si>
  <si>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</si>
  <si>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</si>
  <si>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</si>
  <si>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</si>
  <si>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</si>
  <si>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</si>
  <si>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</si>
  <si>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</si>
  <si>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</si>
  <si>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</si>
  <si>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</si>
  <si>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</si>
  <si>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</si>
  <si>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</si>
  <si>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</si>
  <si>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</si>
  <si>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</si>
  <si>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</si>
  <si>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</si>
  <si>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</si>
  <si>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</si>
  <si>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</si>
  <si>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</si>
  <si>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</si>
  <si>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</si>
  <si>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</si>
  <si>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</si>
  <si>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</si>
  <si>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</si>
  <si>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</si>
  <si>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</si>
  <si>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</si>
  <si>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</si>
  <si>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</si>
  <si>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</si>
  <si>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</si>
  <si>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</si>
  <si>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</si>
  <si>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</si>
  <si>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</si>
  <si>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</si>
  <si>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</si>
  <si>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</si>
  <si>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</si>
  <si>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</si>
  <si>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</si>
  <si>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</si>
  <si>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</si>
  <si>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</si>
  <si>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</si>
  <si>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</si>
  <si>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</si>
  <si>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</si>
  <si>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</si>
  <si>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</si>
  <si>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</si>
  <si>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</si>
  <si>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</si>
  <si>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</si>
  <si>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</si>
  <si>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</si>
  <si>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</si>
  <si>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</si>
  <si>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</si>
  <si>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</si>
  <si>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</si>
  <si>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</si>
  <si>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</si>
  <si>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</si>
  <si>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</si>
  <si>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</si>
  <si>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</si>
  <si>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</si>
  <si>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</si>
  <si>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</si>
  <si>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</si>
  <si>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</si>
  <si>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</si>
  <si>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</si>
  <si>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</si>
  <si>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</si>
  <si>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</si>
  <si>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</si>
  <si>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</si>
  <si>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</si>
  <si>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</si>
  <si>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</si>
  <si>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</si>
  <si>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</si>
  <si>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</si>
  <si>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</si>
  <si>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</si>
  <si>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</si>
  <si>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</si>
  <si>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</si>
  <si>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</si>
  <si>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</si>
  <si>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</si>
  <si>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</si>
  <si>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</si>
  <si>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</si>
  <si>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</si>
  <si>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</si>
  <si>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</si>
  <si>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</si>
  <si>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</si>
  <si>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</si>
  <si>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</si>
  <si>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</si>
  <si>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</si>
  <si>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</si>
  <si>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</si>
  <si>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</si>
  <si>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</si>
  <si>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</si>
  <si>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</si>
  <si>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</si>
  <si>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</si>
  <si>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</si>
  <si>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</si>
  <si>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</si>
  <si>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</si>
  <si>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</si>
  <si>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</si>
  <si>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</si>
  <si>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</si>
  <si>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</si>
  <si>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</si>
  <si>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</si>
  <si>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</si>
  <si>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</si>
  <si>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</si>
  <si>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</si>
  <si>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</si>
  <si>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</si>
  <si>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</si>
  <si>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</si>
  <si>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</si>
  <si>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</si>
  <si>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</si>
  <si>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</si>
  <si>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</si>
  <si>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</si>
  <si>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</si>
  <si>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</si>
  <si>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</si>
  <si>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</si>
  <si>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</si>
  <si>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</si>
  <si>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</si>
  <si>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</si>
  <si>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</si>
  <si>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</si>
  <si>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</si>
  <si>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</si>
  <si>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</si>
  <si>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</si>
  <si>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</si>
  <si>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</si>
  <si>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</si>
  <si>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</si>
  <si>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</si>
  <si>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</si>
  <si>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</si>
  <si>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</si>
  <si>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</si>
  <si>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</si>
  <si>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</si>
  <si>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</si>
  <si>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</si>
  <si>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</si>
  <si>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</si>
  <si>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</si>
  <si>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</si>
  <si>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</si>
  <si>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</si>
  <si>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</si>
  <si>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</si>
  <si>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</si>
  <si>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</si>
  <si>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</si>
  <si>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</si>
  <si>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</si>
  <si>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</si>
  <si>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</si>
  <si>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</si>
  <si>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</si>
  <si>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</si>
  <si>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</si>
  <si>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</si>
  <si>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</si>
  <si>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</si>
  <si>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</si>
  <si>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</si>
  <si>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</si>
  <si>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</si>
  <si>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</si>
  <si>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</si>
  <si>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</si>
  <si>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</si>
  <si>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</si>
  <si>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</si>
  <si>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</si>
  <si>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</si>
  <si>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</si>
  <si>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</si>
  <si>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</si>
  <si>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</si>
  <si>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</si>
  <si>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</si>
  <si>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</si>
  <si>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</si>
  <si>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</si>
  <si>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</si>
  <si>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</si>
  <si>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</si>
  <si>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</si>
  <si>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</si>
  <si>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</si>
  <si>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</si>
  <si>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</si>
  <si>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</si>
  <si>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</si>
  <si>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</si>
  <si>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</si>
  <si>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</si>
  <si>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</si>
  <si>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</si>
  <si>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</si>
  <si>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</si>
  <si>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</si>
  <si>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</si>
  <si>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</si>
  <si>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</si>
  <si>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</si>
  <si>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</si>
  <si>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</si>
  <si>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</si>
  <si>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</si>
  <si>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</si>
  <si>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</si>
  <si>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</si>
  <si>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</si>
  <si>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</si>
  <si>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</si>
  <si>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</si>
  <si>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</si>
  <si>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</si>
  <si>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</si>
  <si>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</si>
  <si>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</si>
  <si>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</si>
  <si>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</si>
  <si>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</si>
  <si>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</si>
  <si>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</si>
  <si>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</si>
  <si>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</si>
  <si>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</si>
  <si>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</si>
  <si>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</si>
  <si>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</si>
  <si>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</si>
  <si>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</si>
  <si>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</si>
  <si>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</si>
  <si>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</si>
  <si>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</si>
  <si>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</si>
  <si>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</si>
  <si>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</si>
  <si>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</si>
  <si>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</si>
  <si>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</si>
  <si>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</si>
  <si>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</si>
  <si>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</si>
  <si>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</si>
  <si>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</si>
  <si>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</si>
  <si>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</si>
  <si>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</si>
  <si>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</si>
  <si>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</si>
  <si>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</si>
  <si>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</si>
  <si>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</si>
  <si>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</si>
  <si>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</si>
  <si>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</si>
  <si>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</si>
  <si>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</si>
  <si>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</si>
  <si>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</si>
  <si>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</si>
  <si>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</si>
  <si>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</si>
  <si>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</si>
  <si>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</si>
  <si>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</si>
  <si>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</si>
  <si>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</si>
  <si>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</si>
  <si>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</si>
  <si>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</si>
  <si>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</si>
  <si>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</si>
  <si>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</si>
  <si>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</si>
  <si>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</si>
  <si>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</si>
  <si>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</si>
  <si>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</si>
  <si>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</si>
  <si>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</si>
  <si>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</si>
  <si>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</si>
  <si>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</si>
  <si>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</si>
  <si>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</si>
  <si>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</si>
  <si>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</si>
  <si>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</si>
  <si>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</si>
  <si>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</si>
  <si>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</si>
  <si>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</si>
  <si>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</si>
  <si>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</si>
  <si>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</si>
  <si>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</si>
  <si>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</si>
  <si>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</si>
  <si>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</si>
  <si>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</si>
  <si>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</si>
  <si>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</si>
  <si>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</si>
  <si>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</si>
  <si>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</si>
  <si>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</si>
  <si>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</si>
  <si>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</si>
  <si>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</si>
  <si>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</si>
  <si>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</si>
  <si>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</si>
  <si>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</si>
  <si>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</si>
  <si>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</si>
  <si>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</si>
  <si>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</si>
  <si>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</si>
  <si>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</si>
  <si>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</si>
  <si>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</si>
  <si>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</si>
  <si>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</si>
  <si>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</si>
  <si>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</si>
  <si>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</si>
  <si>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</si>
  <si>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</si>
  <si>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</si>
  <si>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</si>
  <si>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</si>
  <si>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</si>
  <si>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</si>
  <si>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</si>
  <si>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</si>
  <si>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</si>
  <si>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</si>
  <si>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</si>
  <si>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</si>
  <si>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</si>
  <si>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</si>
  <si>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</si>
  <si>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</si>
  <si>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</si>
  <si>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</si>
  <si>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</si>
  <si>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</si>
  <si>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</si>
  <si>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</si>
  <si>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</si>
  <si>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</si>
  <si>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</si>
  <si>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</si>
  <si>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</si>
  <si>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</si>
  <si>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</si>
  <si>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</si>
  <si>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</si>
  <si>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</si>
  <si>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</si>
  <si>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</si>
  <si>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</si>
  <si>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</si>
  <si>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</si>
  <si>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</si>
  <si>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</si>
  <si>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</si>
  <si>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</si>
  <si>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</si>
  <si>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</si>
  <si>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</si>
  <si>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</si>
  <si>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</si>
  <si>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</si>
  <si>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</si>
  <si>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</si>
  <si>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</si>
  <si>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</si>
  <si>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</si>
  <si>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</si>
  <si>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</si>
  <si>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</si>
  <si>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</si>
  <si>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</si>
  <si>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</si>
  <si>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</si>
  <si>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</si>
  <si>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</si>
  <si>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</si>
  <si>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</si>
  <si>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</si>
  <si>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</si>
  <si>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</si>
  <si>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</si>
  <si>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</si>
  <si>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</si>
  <si>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</si>
  <si>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</si>
  <si>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</si>
  <si>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</si>
  <si>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</si>
  <si>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</si>
  <si>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</si>
  <si>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</si>
  <si>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</si>
  <si>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</si>
  <si>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</si>
  <si>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</si>
  <si>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</si>
  <si>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</si>
  <si>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</si>
  <si>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</si>
  <si>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</si>
  <si>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</si>
  <si>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</si>
  <si>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</si>
  <si>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</si>
  <si>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</si>
  <si>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</si>
  <si>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</si>
  <si>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</si>
  <si>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</si>
  <si>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</si>
  <si>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</si>
  <si>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</si>
  <si>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</si>
  <si>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</si>
  <si>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</si>
  <si>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</si>
  <si>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</si>
  <si>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</si>
  <si>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</si>
  <si>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</si>
  <si>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</si>
  <si>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</si>
  <si>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</si>
  <si>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</si>
  <si>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</si>
  <si>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</si>
  <si>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</si>
  <si>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</si>
  <si>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</si>
  <si>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</si>
  <si>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</si>
  <si>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</si>
  <si>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</si>
  <si>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</si>
  <si>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</si>
  <si>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</si>
  <si>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</si>
  <si>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</si>
  <si>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</si>
  <si>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</si>
  <si>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</si>
  <si>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</si>
  <si>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</si>
  <si>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</si>
  <si>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</si>
  <si>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</si>
  <si>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</si>
  <si>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</si>
  <si>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</si>
  <si>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</si>
  <si>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</si>
  <si>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</si>
  <si>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</si>
  <si>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</si>
  <si>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</si>
  <si>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</si>
  <si>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</si>
  <si>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</si>
  <si>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</si>
  <si>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</si>
  <si>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</si>
  <si>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</si>
  <si>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</si>
  <si>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</si>
  <si>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</si>
  <si>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</si>
  <si>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</si>
  <si>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</si>
  <si>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</si>
  <si>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</si>
  <si>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</si>
  <si>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</si>
  <si>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</si>
  <si>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</si>
  <si>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</si>
  <si>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</si>
  <si>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</si>
  <si>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</si>
  <si>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</si>
  <si>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</si>
  <si>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</si>
  <si>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</si>
  <si>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</si>
  <si>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</si>
  <si>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</si>
  <si>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</si>
  <si>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</si>
  <si>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</si>
  <si>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</si>
  <si>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</si>
  <si>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</si>
  <si>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</si>
  <si>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</si>
  <si>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</si>
  <si>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</si>
  <si>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</si>
  <si>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</si>
  <si>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</si>
  <si>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</si>
  <si>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</si>
  <si>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</si>
  <si>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</si>
  <si>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</si>
  <si>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</si>
  <si>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</si>
  <si>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</si>
  <si>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</si>
  <si>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</si>
  <si>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</si>
  <si>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</si>
  <si>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</si>
  <si>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</si>
  <si>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</si>
  <si>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</si>
  <si>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</si>
  <si>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</si>
  <si>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</si>
  <si>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</si>
  <si>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</si>
  <si>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</si>
  <si>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</si>
  <si>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</si>
  <si>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</si>
  <si>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</si>
  <si>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</si>
  <si>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</si>
  <si>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</si>
  <si>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</si>
  <si>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</si>
  <si>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</si>
  <si>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</si>
  <si>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</si>
  <si>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</si>
  <si>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</si>
  <si>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</si>
  <si>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</si>
  <si>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</si>
  <si>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</si>
  <si>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</si>
  <si>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</si>
  <si>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</si>
  <si>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</si>
  <si>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</si>
  <si>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</si>
  <si>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</si>
  <si>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</si>
  <si>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</si>
  <si>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</si>
  <si>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</si>
  <si>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</si>
  <si>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</si>
  <si>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</si>
  <si>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</si>
  <si>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</si>
  <si>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</si>
  <si>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</si>
  <si>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</si>
  <si>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</si>
  <si>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</si>
  <si>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</si>
  <si>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</si>
  <si>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</si>
  <si>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</si>
  <si>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</si>
  <si>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</si>
  <si>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</si>
  <si>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</si>
  <si>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</si>
  <si>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</si>
  <si>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</si>
  <si>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</si>
  <si>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</si>
  <si>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</si>
  <si>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</si>
  <si>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</si>
  <si>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</si>
  <si>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</si>
  <si>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</si>
  <si>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</si>
  <si>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</si>
  <si>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</si>
  <si>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</si>
  <si>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</si>
  <si>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</si>
  <si>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</si>
  <si>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</si>
  <si>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</si>
  <si>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</si>
  <si>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</si>
  <si>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</si>
  <si>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</si>
  <si>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</si>
  <si>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</si>
  <si>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</si>
  <si>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</si>
  <si>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</si>
  <si>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</si>
  <si>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</si>
  <si>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</si>
  <si>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</si>
  <si>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</si>
  <si>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</si>
  <si>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</si>
  <si>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</si>
  <si>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</si>
  <si>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</si>
  <si>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</si>
  <si>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</si>
  <si>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</si>
  <si>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</si>
  <si>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</si>
  <si>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</si>
  <si>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</si>
  <si>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</si>
  <si>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</si>
  <si>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</si>
  <si>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</si>
  <si>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</si>
  <si>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</si>
  <si>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</si>
  <si>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</si>
  <si>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</si>
  <si>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</si>
  <si>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</si>
  <si>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</si>
  <si>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</si>
  <si>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</si>
  <si>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</si>
  <si>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</si>
  <si>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</si>
  <si>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</si>
  <si>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</si>
  <si>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</si>
  <si>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</si>
  <si>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</si>
  <si>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</si>
  <si>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</si>
  <si>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</si>
  <si>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</si>
  <si>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</si>
  <si>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</si>
  <si>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</si>
  <si>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</si>
  <si>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</si>
  <si>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</si>
  <si>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</si>
  <si>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</si>
  <si>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</si>
  <si>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</si>
  <si>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</si>
  <si>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</si>
  <si>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</si>
  <si>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</si>
  <si>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</si>
  <si>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</si>
  <si>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</si>
  <si>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</si>
  <si>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</si>
  <si>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</si>
  <si>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</si>
  <si>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</si>
  <si>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</si>
  <si>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</si>
  <si>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</si>
  <si>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</si>
  <si>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</si>
  <si>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</si>
  <si>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</si>
  <si>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</si>
  <si>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</si>
  <si>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</si>
  <si>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</si>
  <si>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</si>
  <si>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</si>
  <si>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</si>
  <si>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</si>
  <si>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</si>
  <si>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</si>
  <si>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</si>
  <si>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</si>
  <si>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</si>
  <si>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</si>
  <si>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</si>
  <si>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</si>
  <si>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</si>
  <si>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</si>
  <si>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</si>
  <si>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</si>
  <si>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</si>
  <si>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</si>
  <si>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</si>
  <si>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</si>
  <si>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</si>
  <si>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</si>
  <si>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</si>
  <si>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</si>
  <si>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</si>
  <si>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</si>
  <si>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</si>
  <si>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</si>
  <si>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</si>
  <si>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</si>
  <si>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</si>
  <si>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</si>
  <si>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</si>
  <si>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</si>
  <si>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</si>
  <si>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</si>
  <si>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</si>
  <si>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</si>
  <si>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</si>
  <si>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</si>
  <si>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</si>
  <si>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</si>
  <si>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</si>
  <si>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</si>
  <si>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</si>
  <si>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</si>
  <si>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</si>
  <si>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</si>
  <si>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</si>
  <si>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</si>
  <si>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</si>
  <si>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</si>
  <si>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</si>
  <si>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</si>
  <si>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</si>
  <si>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</si>
  <si>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</si>
  <si>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</si>
  <si>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</si>
  <si>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</si>
  <si>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</si>
  <si>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</si>
  <si>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</si>
  <si>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</si>
  <si>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</si>
  <si>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</si>
  <si>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</si>
  <si>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</si>
  <si>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</si>
  <si>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</si>
  <si>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</si>
  <si>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</si>
  <si>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</si>
  <si>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</si>
  <si>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</si>
  <si>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</si>
  <si>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</si>
  <si>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</si>
  <si>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</si>
  <si>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</si>
  <si>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</si>
  <si>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</si>
  <si>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</si>
  <si>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</si>
  <si>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</si>
  <si>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</si>
  <si>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</si>
  <si>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</si>
  <si>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</si>
  <si>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</si>
  <si>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</si>
  <si>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</si>
  <si>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</si>
  <si>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</si>
  <si>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</si>
  <si>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</si>
  <si>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</si>
  <si>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</si>
  <si>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</si>
  <si>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</si>
  <si>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</si>
  <si>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</si>
  <si>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</si>
  <si>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</si>
  <si>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</si>
  <si>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</si>
  <si>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</si>
  <si>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</si>
  <si>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</si>
  <si>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</si>
  <si>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</si>
  <si>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</si>
  <si>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</si>
  <si>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</si>
  <si>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</si>
  <si>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</si>
  <si>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</si>
  <si>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</si>
  <si>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</si>
  <si>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</si>
  <si>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</si>
  <si>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</si>
  <si>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</si>
  <si>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</si>
  <si>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</si>
  <si>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</si>
  <si>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</si>
  <si>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</si>
  <si>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</si>
  <si>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</si>
  <si>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</si>
  <si>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</si>
  <si>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</si>
  <si>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</si>
  <si>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</si>
  <si>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</si>
  <si>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</si>
  <si>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</si>
  <si>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</si>
  <si>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</si>
  <si>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</si>
  <si>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</si>
  <si>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</si>
  <si>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</si>
  <si>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</si>
  <si>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</si>
  <si>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</si>
  <si>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</si>
  <si>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</si>
  <si>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</si>
  <si>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</si>
  <si>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</si>
  <si>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</si>
  <si>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</si>
  <si>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</si>
  <si>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</si>
  <si>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</si>
  <si>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</si>
  <si>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</si>
  <si>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</si>
  <si>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</si>
  <si>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</si>
  <si>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</si>
  <si>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</si>
  <si>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</si>
  <si>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</si>
  <si>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</si>
  <si>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</si>
  <si>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</si>
  <si>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</si>
  <si>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</si>
  <si>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</si>
  <si>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</si>
  <si>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</si>
  <si>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</si>
  <si>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</si>
  <si>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</si>
  <si>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</si>
  <si>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</si>
  <si>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</si>
  <si>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</si>
  <si>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</si>
  <si>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</si>
  <si>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</si>
  <si>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</si>
  <si>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</si>
  <si>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</si>
  <si>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</si>
  <si>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</si>
  <si>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</si>
  <si>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</si>
  <si>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</si>
  <si>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</si>
  <si>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</si>
  <si>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</si>
  <si>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</si>
  <si>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</si>
  <si>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</si>
  <si>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</si>
  <si>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</si>
  <si>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</si>
  <si>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</si>
  <si>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</si>
  <si>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</si>
  <si>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</si>
  <si>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</si>
  <si>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</si>
  <si>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</si>
  <si>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</si>
  <si>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</si>
  <si>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</si>
  <si>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</si>
  <si>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</si>
  <si>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</si>
  <si>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</si>
  <si>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</si>
  <si>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</si>
  <si>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</si>
  <si>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</si>
  <si>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</si>
  <si>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</si>
  <si>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</si>
  <si>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</si>
  <si>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</si>
  <si>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</si>
  <si>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</si>
  <si>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</si>
  <si>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</si>
  <si>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</si>
  <si>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</si>
  <si>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</si>
  <si>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</si>
  <si>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</si>
  <si>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</si>
  <si>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</si>
  <si>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</si>
  <si>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</si>
  <si>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</si>
  <si>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</si>
  <si>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</si>
  <si>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</si>
  <si>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</si>
  <si>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</si>
  <si>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</si>
  <si>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</si>
  <si>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</si>
  <si>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</si>
  <si>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</si>
  <si>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</si>
  <si>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</si>
  <si>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</si>
  <si>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</si>
  <si>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</si>
  <si>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</si>
  <si>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</si>
  <si>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</si>
  <si>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</si>
  <si>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</si>
  <si>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</si>
  <si>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</si>
  <si>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</si>
  <si>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</si>
  <si>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</si>
  <si>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</si>
  <si>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</si>
  <si>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</si>
  <si>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</si>
  <si>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</si>
  <si>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</si>
  <si>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</si>
  <si>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</si>
  <si>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</si>
  <si>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</si>
  <si>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</si>
  <si>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</si>
  <si>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</si>
  <si>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</si>
  <si>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</si>
  <si>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</si>
  <si>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</si>
  <si>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</si>
  <si>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</si>
  <si>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</si>
  <si>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</si>
  <si>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</si>
  <si>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</si>
  <si>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</si>
  <si>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</si>
  <si>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</si>
  <si>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</si>
  <si>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</si>
  <si>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</si>
  <si>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</si>
  <si>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</si>
  <si>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</si>
  <si>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</si>
  <si>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</si>
  <si>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</si>
  <si>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</si>
  <si>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</si>
  <si>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</si>
  <si>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</si>
  <si>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</si>
  <si>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</si>
  <si>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</si>
  <si>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</si>
  <si>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</si>
  <si>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</si>
  <si>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</si>
  <si>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</si>
  <si>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</si>
  <si>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</si>
  <si>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</si>
  <si>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</si>
  <si>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</si>
  <si>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</si>
  <si>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</si>
  <si>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</si>
  <si>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</si>
  <si>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</si>
  <si>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</si>
  <si>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</si>
  <si>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</si>
  <si>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</si>
  <si>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</si>
  <si>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</si>
  <si>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</si>
  <si>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</si>
  <si>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</si>
  <si>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</si>
  <si>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</si>
  <si>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</si>
  <si>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</si>
  <si>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</si>
  <si>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</si>
  <si>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</si>
  <si>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</si>
  <si>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</si>
  <si>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</si>
  <si>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</si>
  <si>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</si>
  <si>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</si>
  <si>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</si>
  <si>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</si>
  <si>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</si>
  <si>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</si>
  <si>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</si>
  <si>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</si>
  <si>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</si>
  <si>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</si>
  <si>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</si>
  <si>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</si>
  <si>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</si>
  <si>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</si>
  <si>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</si>
  <si>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</si>
  <si>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</si>
  <si>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</si>
  <si>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</si>
  <si>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</si>
  <si>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</si>
  <si>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</si>
  <si>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</si>
  <si>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</si>
  <si>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</si>
  <si>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</si>
  <si>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</si>
  <si>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</si>
  <si>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</si>
  <si>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</si>
  <si>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</si>
  <si>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</si>
  <si>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</si>
  <si>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</si>
  <si>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</si>
  <si>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</si>
  <si>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</si>
  <si>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</si>
  <si>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</si>
  <si>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</si>
  <si>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</si>
  <si>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</si>
  <si>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</si>
  <si>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</si>
  <si>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</si>
  <si>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</si>
  <si>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</si>
  <si>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</si>
  <si>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</si>
  <si>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</si>
  <si>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</si>
  <si>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</si>
  <si>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</si>
  <si>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</si>
  <si>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</si>
  <si>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</si>
  <si>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</si>
  <si>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</si>
  <si>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</si>
  <si>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</si>
  <si>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</si>
  <si>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</si>
  <si>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</si>
  <si>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</si>
  <si>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</si>
  <si>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</si>
  <si>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</si>
  <si>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</si>
  <si>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</si>
  <si>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</si>
  <si>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</si>
  <si>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</si>
  <si>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</si>
  <si>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</si>
  <si>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</si>
  <si>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</si>
  <si>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</si>
  <si>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</si>
  <si>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</si>
  <si>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</si>
  <si>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</si>
  <si>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</si>
  <si>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</si>
  <si>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</si>
  <si>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</si>
  <si>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</si>
  <si>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</si>
  <si>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</si>
  <si>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</si>
  <si>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</si>
  <si>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</si>
  <si>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</si>
  <si>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</si>
  <si>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</si>
  <si>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</si>
  <si>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</si>
  <si>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</si>
  <si>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</si>
  <si>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</si>
  <si>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</si>
  <si>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</si>
  <si>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</si>
  <si>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</si>
  <si>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</si>
  <si>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</si>
  <si>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</si>
  <si>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</si>
  <si>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</si>
  <si>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</si>
  <si>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</si>
  <si>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</si>
  <si>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</si>
  <si>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</si>
  <si>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</si>
  <si>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</si>
  <si>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</si>
  <si>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</si>
  <si>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</si>
  <si>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</si>
  <si>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</si>
  <si>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</si>
  <si>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</si>
  <si>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</si>
  <si>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</si>
  <si>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</si>
  <si>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</si>
  <si>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</si>
  <si>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</si>
  <si>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</si>
  <si>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</si>
  <si>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</si>
  <si>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</si>
  <si>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</si>
  <si>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</si>
  <si>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</si>
  <si>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</si>
  <si>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</si>
  <si>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</si>
  <si>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</si>
  <si>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</si>
  <si>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</si>
  <si>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</si>
  <si>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</si>
  <si>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</si>
  <si>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</si>
  <si>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</si>
  <si>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</si>
  <si>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</si>
  <si>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</si>
  <si>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</si>
  <si>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</si>
  <si>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</si>
  <si>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</si>
  <si>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</si>
  <si>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</si>
  <si>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</si>
  <si>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</si>
  <si>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</si>
  <si>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</si>
  <si>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</si>
  <si>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</si>
  <si>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</si>
  <si>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</si>
  <si>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</si>
  <si>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</si>
  <si>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</si>
  <si>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</si>
  <si>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</si>
  <si>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</si>
  <si>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</si>
  <si>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</si>
  <si>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</si>
  <si>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</si>
  <si>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</si>
  <si>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</si>
  <si>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</si>
  <si>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</si>
  <si>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</si>
  <si>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</si>
  <si>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</si>
  <si>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</si>
  <si>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</si>
  <si>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</si>
  <si>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</si>
  <si>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</si>
  <si>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</si>
  <si>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</si>
  <si>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</si>
  <si>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</si>
  <si>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</si>
  <si>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</si>
  <si>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</si>
  <si>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</si>
  <si>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</si>
  <si>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</si>
  <si>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</si>
  <si>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</si>
  <si>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</si>
  <si>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</si>
  <si>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</si>
  <si>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</si>
  <si>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</si>
  <si>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</si>
  <si>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</si>
  <si>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</si>
  <si>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</si>
  <si>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</si>
  <si>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</si>
  <si>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</si>
  <si>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</si>
  <si>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</si>
  <si>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</si>
  <si>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</si>
  <si>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</si>
  <si>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</si>
  <si>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</si>
  <si>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</si>
  <si>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</si>
  <si>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</si>
  <si>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</si>
  <si>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</si>
  <si>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</si>
  <si>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</si>
  <si>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</si>
  <si>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</si>
  <si>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</si>
  <si>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</si>
  <si>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</si>
  <si>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</si>
  <si>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</si>
  <si>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</si>
  <si>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</si>
  <si>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</si>
  <si>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</si>
  <si>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</si>
  <si>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</si>
  <si>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</si>
  <si>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</si>
  <si>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</si>
  <si>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</si>
  <si>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</si>
  <si>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</si>
  <si>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</si>
  <si>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</si>
  <si>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</si>
  <si>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</si>
  <si>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</si>
  <si>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</si>
  <si>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</si>
  <si>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</si>
  <si>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</si>
  <si>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</si>
  <si>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</si>
  <si>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</si>
  <si>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</si>
  <si>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</si>
  <si>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</si>
  <si>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</si>
  <si>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</si>
  <si>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</si>
  <si>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</si>
  <si>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</si>
  <si>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</si>
  <si>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</si>
  <si>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</si>
  <si>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</si>
  <si>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</si>
  <si>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</si>
  <si>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</si>
  <si>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</si>
  <si>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</si>
  <si>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</si>
  <si>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</si>
  <si>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</si>
  <si>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</si>
  <si>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</si>
  <si>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</si>
  <si>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</si>
  <si>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</si>
  <si>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</si>
  <si>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</si>
  <si>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</si>
  <si>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</si>
  <si>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</si>
  <si>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</si>
  <si>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</si>
  <si>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</si>
  <si>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</si>
  <si>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</si>
  <si>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</si>
  <si>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</si>
  <si>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</si>
  <si>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</si>
  <si>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</si>
  <si>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</si>
  <si>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</si>
  <si>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</si>
  <si>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</si>
  <si>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</si>
  <si>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</si>
  <si>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</si>
  <si>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</si>
  <si>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</si>
  <si>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</si>
  <si>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</si>
  <si>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</si>
  <si>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</si>
  <si>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</si>
  <si>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</si>
  <si>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</si>
  <si>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</si>
  <si>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</si>
  <si>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</si>
  <si>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</si>
  <si>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</si>
  <si>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</si>
  <si>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</si>
  <si>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</si>
  <si>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</si>
  <si>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</si>
  <si>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</si>
  <si>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</si>
  <si>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</si>
  <si>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</si>
  <si>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</si>
  <si>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</si>
  <si>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</si>
  <si>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</si>
  <si>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</si>
  <si>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</si>
  <si>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</si>
  <si>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</si>
  <si>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</si>
  <si>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</si>
  <si>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</si>
  <si>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</si>
  <si>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</si>
  <si>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</si>
  <si>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</si>
  <si>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</si>
  <si>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</si>
  <si>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</si>
  <si>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</si>
  <si>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</si>
  <si>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</si>
  <si>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</si>
  <si>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</si>
  <si>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</si>
  <si>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</si>
  <si>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</si>
  <si>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</si>
  <si>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</si>
  <si>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</si>
  <si>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</si>
  <si>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</si>
  <si>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</si>
  <si>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</si>
  <si>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</si>
  <si>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</si>
  <si>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</si>
  <si>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</si>
  <si>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</si>
  <si>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</si>
  <si>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</si>
  <si>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</si>
  <si>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</si>
  <si>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</si>
  <si>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</si>
  <si>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</si>
  <si>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</si>
  <si>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</si>
  <si>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</si>
  <si>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</si>
  <si>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</si>
  <si>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</si>
  <si>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</si>
  <si>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</si>
  <si>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</si>
  <si>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</si>
  <si>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</si>
  <si>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</si>
  <si>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</si>
  <si>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</si>
  <si>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</si>
  <si>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</si>
  <si>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</si>
  <si>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</si>
  <si>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</si>
  <si>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</si>
  <si>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</si>
  <si>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</si>
  <si>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</si>
  <si>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</si>
  <si>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</si>
  <si>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</si>
  <si>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</si>
  <si>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</si>
  <si>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</si>
  <si>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</si>
  <si>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</si>
  <si>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</si>
  <si>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</si>
  <si>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</si>
  <si>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</si>
  <si>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</si>
  <si>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</si>
  <si>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</si>
  <si>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</si>
  <si>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</si>
  <si>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</si>
  <si>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</si>
  <si>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</si>
  <si>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</si>
  <si>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</si>
  <si>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</si>
  <si>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</si>
  <si>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</si>
  <si>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</si>
  <si>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</si>
  <si>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</si>
  <si>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</si>
  <si>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</si>
  <si>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</si>
  <si>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</si>
  <si>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</si>
  <si>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</si>
  <si>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</si>
  <si>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</si>
  <si>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</si>
  <si>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</si>
  <si>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</si>
  <si>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</si>
  <si>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</si>
  <si>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</si>
  <si>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</si>
  <si>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</si>
  <si>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</si>
  <si>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</si>
  <si>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</si>
  <si>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</si>
  <si>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</si>
  <si>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</si>
  <si>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</si>
  <si>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</si>
  <si>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</si>
  <si>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</si>
  <si>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</si>
  <si>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</si>
  <si>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</si>
  <si>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</si>
  <si>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</si>
  <si>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</si>
  <si>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</si>
  <si>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</si>
  <si>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</si>
  <si>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</si>
  <si>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</si>
  <si>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</si>
  <si>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</si>
  <si>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</si>
  <si>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</si>
  <si>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</si>
  <si>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</si>
  <si>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</si>
  <si>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</si>
  <si>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</si>
  <si>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</si>
  <si>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</si>
  <si>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</si>
  <si>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</si>
  <si>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</si>
  <si>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</si>
  <si>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</si>
  <si>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</si>
  <si>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</si>
  <si>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</si>
  <si>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</si>
  <si>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</si>
  <si>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</si>
  <si>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</si>
  <si>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</si>
  <si>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</si>
  <si>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</si>
  <si>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</si>
  <si>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</si>
  <si>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</si>
  <si>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</si>
  <si>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</si>
  <si>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</si>
  <si>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</si>
  <si>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</si>
  <si>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</si>
  <si>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</si>
  <si>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</si>
  <si>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</si>
  <si>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</si>
  <si>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</si>
  <si>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</si>
  <si>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</si>
  <si>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</si>
  <si>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</si>
  <si>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</si>
  <si>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</si>
  <si>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</si>
  <si>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</si>
  <si>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</si>
  <si>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</si>
  <si>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</si>
  <si>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</si>
  <si>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</si>
  <si>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</si>
  <si>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</si>
  <si>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</si>
  <si>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</si>
  <si>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</si>
  <si>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</si>
  <si>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</si>
  <si>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</si>
  <si>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</si>
  <si>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</si>
  <si>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</si>
  <si>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</si>
  <si>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</si>
  <si>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</si>
  <si>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</si>
  <si>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</si>
  <si>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</si>
  <si>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</si>
  <si>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</si>
  <si>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</si>
  <si>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</si>
  <si>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</si>
  <si>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</si>
  <si>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</si>
  <si>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</si>
  <si>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</si>
  <si>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</si>
  <si>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</si>
  <si>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</si>
  <si>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</si>
  <si>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</si>
  <si>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</si>
  <si>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</si>
  <si>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</si>
  <si>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</si>
  <si>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</si>
  <si>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</si>
  <si>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</si>
  <si>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</si>
  <si>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</si>
  <si>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</si>
  <si>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</si>
  <si>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</si>
  <si>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</si>
  <si>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</si>
  <si>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</si>
  <si>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</si>
  <si>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</si>
  <si>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</si>
  <si>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</si>
  <si>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</si>
  <si>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</si>
  <si>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</si>
  <si>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</si>
  <si>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</si>
  <si>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</si>
  <si>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</si>
  <si>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</si>
  <si>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</si>
  <si>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</si>
  <si>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</si>
  <si>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</si>
  <si>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</si>
  <si>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</si>
  <si>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</si>
  <si>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</si>
  <si>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</si>
  <si>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</si>
  <si>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</si>
  <si>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</si>
  <si>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</si>
  <si>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</si>
  <si>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</si>
  <si>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</si>
  <si>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</si>
  <si>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</si>
  <si>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</si>
  <si>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</si>
  <si>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</si>
  <si>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</si>
  <si>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</si>
  <si>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</si>
  <si>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</si>
  <si>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</si>
  <si>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</si>
  <si>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</si>
  <si>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</si>
  <si>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</si>
  <si>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</si>
  <si>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</si>
  <si>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</si>
  <si>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</si>
  <si>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</si>
  <si>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</si>
  <si>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</si>
  <si>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</si>
  <si>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</si>
  <si>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</si>
  <si>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</si>
  <si>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</si>
  <si>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</si>
  <si>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</si>
  <si>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</si>
  <si>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</si>
  <si>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</si>
  <si>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</si>
  <si>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</si>
  <si>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</si>
  <si>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</si>
  <si>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</si>
  <si>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</si>
  <si>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</si>
  <si>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</si>
  <si>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</si>
  <si>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</si>
  <si>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</si>
  <si>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</si>
  <si>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</si>
  <si>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</si>
  <si>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</si>
  <si>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</si>
  <si>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</si>
  <si>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</si>
  <si>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</si>
  <si>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</si>
  <si>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</si>
  <si>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</si>
  <si>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</si>
  <si>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</si>
  <si>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</si>
  <si>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</si>
  <si>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</si>
  <si>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</si>
  <si>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</si>
  <si>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</si>
  <si>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</si>
  <si>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</si>
  <si>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</si>
  <si>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</si>
  <si>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</si>
  <si>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</si>
  <si>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</si>
  <si>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</si>
  <si>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</si>
  <si>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</si>
  <si>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</si>
  <si>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</si>
  <si>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</si>
  <si>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</si>
  <si>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</si>
  <si>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</si>
  <si>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</si>
  <si>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</si>
  <si>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</si>
  <si>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</si>
  <si>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</si>
  <si>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</si>
  <si>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</si>
  <si>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</si>
  <si>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</si>
  <si>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</si>
  <si>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</si>
  <si>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</si>
  <si>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</si>
  <si>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</si>
  <si>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</si>
  <si>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</si>
  <si>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</si>
  <si>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</si>
  <si>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</si>
  <si>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</si>
  <si>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</si>
  <si>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</si>
  <si>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</si>
  <si>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</si>
  <si>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</si>
  <si>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</si>
  <si>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</si>
  <si>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</si>
  <si>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</si>
  <si>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</si>
  <si>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</si>
  <si>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</si>
  <si>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</si>
  <si>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</si>
  <si>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</si>
  <si>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</si>
  <si>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</si>
  <si>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</si>
  <si>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</si>
  <si>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</si>
  <si>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</si>
  <si>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</si>
  <si>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</si>
  <si>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</si>
  <si>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</si>
  <si>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</si>
  <si>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</si>
  <si>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</si>
  <si>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</si>
  <si>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</si>
  <si>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</si>
  <si>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</si>
  <si>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</si>
  <si>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</si>
  <si>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</si>
  <si>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</si>
  <si>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</si>
  <si>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</si>
  <si>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</si>
  <si>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</si>
  <si>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</si>
  <si>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</si>
  <si>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</si>
  <si>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</si>
  <si>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</si>
  <si>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</si>
  <si>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</si>
  <si>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</si>
  <si>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</si>
  <si>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</si>
  <si>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</si>
  <si>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</si>
  <si>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</si>
  <si>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</si>
  <si>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</si>
  <si>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</si>
  <si>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</si>
  <si>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</si>
  <si>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</si>
  <si>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</si>
  <si>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</si>
  <si>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</si>
  <si>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</si>
  <si>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</si>
  <si>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</si>
  <si>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</si>
  <si>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</si>
  <si>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</si>
  <si>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</si>
  <si>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</si>
  <si>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</si>
  <si>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</si>
  <si>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</si>
  <si>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</si>
  <si>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</si>
  <si>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</si>
  <si>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</si>
  <si>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</si>
  <si>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</si>
  <si>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</si>
  <si>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</si>
  <si>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</si>
  <si>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</si>
  <si>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</si>
  <si>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</si>
  <si>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</si>
  <si>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</si>
  <si>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</si>
  <si>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</si>
  <si>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</si>
  <si>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</si>
  <si>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</si>
  <si>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</si>
  <si>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</si>
  <si>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</si>
  <si>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</si>
  <si>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</si>
  <si>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</si>
  <si>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</si>
  <si>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</si>
  <si>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</si>
  <si>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</si>
  <si>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</si>
  <si>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</si>
  <si>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</si>
  <si>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</si>
  <si>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</si>
  <si>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</si>
  <si>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</si>
  <si>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</si>
  <si>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</si>
  <si>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</si>
  <si>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</si>
  <si>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</si>
  <si>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</si>
  <si>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</si>
  <si>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</si>
  <si>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</si>
  <si>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</si>
  <si>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</si>
  <si>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</si>
  <si>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</si>
  <si>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</si>
  <si>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</si>
  <si>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</si>
  <si>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</si>
  <si>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</si>
  <si>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</si>
  <si>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</si>
  <si>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</si>
  <si>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</si>
  <si>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</si>
  <si>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</si>
  <si>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</si>
  <si>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</si>
  <si>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</si>
  <si>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</si>
  <si>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</si>
  <si>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</si>
  <si>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</si>
  <si>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</si>
  <si>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</si>
  <si>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</si>
  <si>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</si>
  <si>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</si>
  <si>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</si>
  <si>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</si>
  <si>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</si>
  <si>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</si>
  <si>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</si>
  <si>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</si>
  <si>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</si>
  <si>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</si>
  <si>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</si>
  <si>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</si>
  <si>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</si>
  <si>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</si>
  <si>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</si>
  <si>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</si>
  <si>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</si>
  <si>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</si>
  <si>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</si>
  <si>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</si>
  <si>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</si>
  <si>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</si>
  <si>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</si>
  <si>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</si>
  <si>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</si>
  <si>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</si>
  <si>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</si>
  <si>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</si>
  <si>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</si>
  <si>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</si>
  <si>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</si>
  <si>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</si>
  <si>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</si>
  <si>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</si>
  <si>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</si>
  <si>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</si>
  <si>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</si>
  <si>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</si>
  <si>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</si>
  <si>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</si>
  <si>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</si>
  <si>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</si>
  <si>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</si>
  <si>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</si>
  <si>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</si>
  <si>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</si>
  <si>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</si>
  <si>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</si>
  <si>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</si>
  <si>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</si>
  <si>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</si>
  <si>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</si>
  <si>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</si>
  <si>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</si>
  <si>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</si>
  <si>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</si>
  <si>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</si>
  <si>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</si>
  <si>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</si>
  <si>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</si>
  <si>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</si>
  <si>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</si>
  <si>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</si>
  <si>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</si>
  <si>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</si>
  <si>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</si>
  <si>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</si>
  <si>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</si>
  <si>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</si>
  <si>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</si>
  <si>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</si>
  <si>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</si>
  <si>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</si>
  <si>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</si>
  <si>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</si>
  <si>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</si>
  <si>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</si>
  <si>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</si>
  <si>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</si>
  <si>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</si>
  <si>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</si>
  <si>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</si>
  <si>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</si>
  <si>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</si>
  <si>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</si>
  <si>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</si>
  <si>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</si>
  <si>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</si>
  <si>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</si>
  <si>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</si>
  <si>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</si>
  <si>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</si>
  <si>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</si>
  <si>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</si>
  <si>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</si>
  <si>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</si>
  <si>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</si>
  <si>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</si>
  <si>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</si>
  <si>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</si>
  <si>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</si>
  <si>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</si>
  <si>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</si>
  <si>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</si>
  <si>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</si>
  <si>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</si>
  <si>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</si>
  <si>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</si>
  <si>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</si>
  <si>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</si>
  <si>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</si>
  <si>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</si>
  <si>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</si>
  <si>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</si>
  <si>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</si>
  <si>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</si>
  <si>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</si>
  <si>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</si>
  <si>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</si>
  <si>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</si>
  <si>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</si>
  <si>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</si>
  <si>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</si>
  <si>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</si>
  <si>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</si>
  <si>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</si>
  <si>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</si>
  <si>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</si>
  <si>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</si>
  <si>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</si>
  <si>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</si>
  <si>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</si>
  <si>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</si>
  <si>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</si>
  <si>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</si>
  <si>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</si>
  <si>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</si>
  <si>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</si>
  <si>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</si>
  <si>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</si>
  <si>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</si>
  <si>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</si>
  <si>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</si>
  <si>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</si>
  <si>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</si>
  <si>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</si>
  <si>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</si>
  <si>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</si>
  <si>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</si>
  <si>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</si>
  <si>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</si>
  <si>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</si>
  <si>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</si>
  <si>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</si>
  <si>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</si>
  <si>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</si>
  <si>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</si>
  <si>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</si>
  <si>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</si>
  <si>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</si>
  <si>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</si>
  <si>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</si>
  <si>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</si>
  <si>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</si>
  <si>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</si>
  <si>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</si>
  <si>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</si>
  <si>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</si>
  <si>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</si>
  <si>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</si>
  <si>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</si>
  <si>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</si>
  <si>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</si>
  <si>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</si>
  <si>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</si>
  <si>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</si>
  <si>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</si>
  <si>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</si>
  <si>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</si>
  <si>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</si>
  <si>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</si>
  <si>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</si>
  <si>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</si>
  <si>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</si>
  <si>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</si>
  <si>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</si>
  <si>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</si>
  <si>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</si>
  <si>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</si>
  <si>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</si>
  <si>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</si>
  <si>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</si>
  <si>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</si>
  <si>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</si>
  <si>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</si>
  <si>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</si>
  <si>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</si>
  <si>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</si>
  <si>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</si>
  <si>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</si>
  <si>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</si>
  <si>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</si>
  <si>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</si>
  <si>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</si>
  <si>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</si>
  <si>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</si>
  <si>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</si>
  <si>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</si>
  <si>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</si>
  <si>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</si>
  <si>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</si>
  <si>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</si>
  <si>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</si>
  <si>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</si>
  <si>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</si>
  <si>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</si>
  <si>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</si>
  <si>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</si>
  <si>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</si>
  <si>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</si>
  <si>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</si>
  <si>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</si>
  <si>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</si>
  <si>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</si>
  <si>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</si>
  <si>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</si>
  <si>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</si>
  <si>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</si>
  <si>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</si>
  <si>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</si>
  <si>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</si>
  <si>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</si>
  <si>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</si>
  <si>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</si>
  <si>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</si>
  <si>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</si>
  <si>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</si>
  <si>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</si>
  <si>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</si>
  <si>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</si>
  <si>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</si>
  <si>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</si>
  <si>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</si>
  <si>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</si>
  <si>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</si>
  <si>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</si>
  <si>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</si>
  <si>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</si>
  <si>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</si>
  <si>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</si>
  <si>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</si>
  <si>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</si>
  <si>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</si>
  <si>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</si>
  <si>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</si>
  <si>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</si>
  <si>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</si>
  <si>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</si>
  <si>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</si>
  <si>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</si>
  <si>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</si>
  <si>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</si>
  <si>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</si>
  <si>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</si>
  <si>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</si>
  <si>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</si>
  <si>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</si>
  <si>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</si>
  <si>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</si>
  <si>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</si>
  <si>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</si>
  <si>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</si>
  <si>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</si>
  <si>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</si>
  <si>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</si>
  <si>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</si>
  <si>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</si>
  <si>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</si>
  <si>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</si>
  <si>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</si>
  <si>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</si>
  <si>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</si>
  <si>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</si>
  <si>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</si>
  <si>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</si>
  <si>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</si>
  <si>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</si>
  <si>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</si>
  <si>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</si>
  <si>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</si>
  <si>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</si>
  <si>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</si>
  <si>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</si>
  <si>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</si>
  <si>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</si>
  <si>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</si>
  <si>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</si>
  <si>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</si>
  <si>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</si>
  <si>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</si>
  <si>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</si>
  <si>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</si>
  <si>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</si>
  <si>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</si>
  <si>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</si>
  <si>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</si>
  <si>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</si>
  <si>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</si>
  <si>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</si>
  <si>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</si>
  <si>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</si>
  <si>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</si>
  <si>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</si>
  <si>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</si>
  <si>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</si>
  <si>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</si>
  <si>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</si>
  <si>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</si>
  <si>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</si>
  <si>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</si>
  <si>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</si>
  <si>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</si>
  <si>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</si>
  <si>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</si>
  <si>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</si>
  <si>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</si>
  <si>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</si>
  <si>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</si>
  <si>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</si>
  <si>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</si>
  <si>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</si>
  <si>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</si>
  <si>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</si>
  <si>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</si>
  <si>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</si>
  <si>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</si>
  <si>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</si>
  <si>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</si>
  <si>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</si>
  <si>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</si>
  <si>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</si>
  <si>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</si>
  <si>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</si>
  <si>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</si>
  <si>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</si>
  <si>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</si>
  <si>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</si>
  <si>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</si>
  <si>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</si>
  <si>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</si>
  <si>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</si>
  <si>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</si>
  <si>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</si>
  <si>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</si>
  <si>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</si>
  <si>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</si>
  <si>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</si>
  <si>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</si>
  <si>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</si>
  <si>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</si>
  <si>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</si>
  <si>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</si>
  <si>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</si>
  <si>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</si>
  <si>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</si>
  <si>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</si>
  <si>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</si>
  <si>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</si>
  <si>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</si>
  <si>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</si>
  <si>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</si>
  <si>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</si>
  <si>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</si>
  <si>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</si>
  <si>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</si>
  <si>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</si>
  <si>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</si>
  <si>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</si>
  <si>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</si>
  <si>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</si>
  <si>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</si>
  <si>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</si>
  <si>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</si>
  <si>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</si>
  <si>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</si>
  <si>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</si>
  <si>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</si>
  <si>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</si>
  <si>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</si>
  <si>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</si>
  <si>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</si>
  <si>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</si>
  <si>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</si>
  <si>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</si>
  <si>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</si>
  <si>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</si>
  <si>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</si>
  <si>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</si>
  <si>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</si>
  <si>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</si>
  <si>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</si>
  <si>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</si>
  <si>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</si>
  <si>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</si>
  <si>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</si>
  <si>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</si>
  <si>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</si>
  <si>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</si>
  <si>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</si>
  <si>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</si>
  <si>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</si>
  <si>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</si>
  <si>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</si>
  <si>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</si>
  <si>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</si>
  <si>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</si>
  <si>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</si>
  <si>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</si>
  <si>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</si>
  <si>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</si>
  <si>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</si>
  <si>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</si>
  <si>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</si>
  <si>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</si>
  <si>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</si>
  <si>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</si>
  <si>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</si>
  <si>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</si>
  <si>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</si>
  <si>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</si>
  <si>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</si>
  <si>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</si>
  <si>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</si>
  <si>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</si>
  <si>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</si>
  <si>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</si>
  <si>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</si>
  <si>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</si>
  <si>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</si>
  <si>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</si>
  <si>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</si>
  <si>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</si>
  <si>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</si>
  <si>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</si>
  <si>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</si>
  <si>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</si>
  <si>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</si>
  <si>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</si>
  <si>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</si>
  <si>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</si>
  <si>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</si>
  <si>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</si>
  <si>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</si>
  <si>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</si>
  <si>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</si>
  <si>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</si>
  <si>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</si>
  <si>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</si>
  <si>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</si>
  <si>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</si>
  <si>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</si>
  <si>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</si>
  <si>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</si>
  <si>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</si>
  <si>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</si>
  <si>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</si>
  <si>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</si>
  <si>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</si>
  <si>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</si>
  <si>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</si>
  <si>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</si>
  <si>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</si>
  <si>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</si>
  <si>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</si>
  <si>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</si>
  <si>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</si>
  <si>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</si>
  <si>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</si>
  <si>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</si>
  <si>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</si>
  <si>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</si>
  <si>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</si>
  <si>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</si>
  <si>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</si>
  <si>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</si>
  <si>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</si>
  <si>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</si>
  <si>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</si>
  <si>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</si>
  <si>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</si>
  <si>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</si>
  <si>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</si>
  <si>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</si>
  <si>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</si>
  <si>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</si>
  <si>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</si>
  <si>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</si>
  <si>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</si>
  <si>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</si>
  <si>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</si>
  <si>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</si>
  <si>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</si>
  <si>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</si>
  <si>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</si>
  <si>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</si>
  <si>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</si>
  <si>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</si>
  <si>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</si>
  <si>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</si>
  <si>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</si>
  <si>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</si>
  <si>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</si>
  <si>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</si>
  <si>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</si>
  <si>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</si>
  <si>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</si>
  <si>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</si>
  <si>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</si>
  <si>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</si>
  <si>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</si>
  <si>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</si>
  <si>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</si>
  <si>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</si>
  <si>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</si>
  <si>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</si>
  <si>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</si>
  <si>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</si>
  <si>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</si>
  <si>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</si>
  <si>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</si>
  <si>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</si>
  <si>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</si>
  <si>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</si>
  <si>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</si>
  <si>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</si>
  <si>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</si>
  <si>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</si>
  <si>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</si>
  <si>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</si>
  <si>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</si>
  <si>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</si>
  <si>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</si>
  <si>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</si>
  <si>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</si>
  <si>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</si>
  <si>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</si>
  <si>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</si>
  <si>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</si>
  <si>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</si>
  <si>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</si>
  <si>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</si>
  <si>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</si>
  <si>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</si>
  <si>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</si>
  <si>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</si>
  <si>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</si>
  <si>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</si>
  <si>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</si>
  <si>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</si>
  <si>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</si>
  <si>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</si>
  <si>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</si>
  <si>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</si>
  <si>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</si>
  <si>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</si>
  <si>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</si>
  <si>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</si>
  <si>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</si>
  <si>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</si>
  <si>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</si>
  <si>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</si>
  <si>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</si>
  <si>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</si>
  <si>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</si>
  <si>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</si>
  <si>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</si>
  <si>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</si>
  <si>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</si>
  <si>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</si>
  <si>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</si>
  <si>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</si>
  <si>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</si>
  <si>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</si>
  <si>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</si>
  <si>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</si>
  <si>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</si>
  <si>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</si>
  <si>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</si>
  <si>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</si>
  <si>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</si>
  <si>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</si>
  <si>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</si>
  <si>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</si>
  <si>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</si>
  <si>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</si>
  <si>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</si>
  <si>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</si>
  <si>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</si>
  <si>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</si>
  <si>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</si>
  <si>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</si>
  <si>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</si>
  <si>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</si>
  <si>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</si>
  <si>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</si>
  <si>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</si>
  <si>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</si>
  <si>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</si>
  <si>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</si>
  <si>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</si>
  <si>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</si>
  <si>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</si>
  <si>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</si>
  <si>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</si>
  <si>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</si>
  <si>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</si>
  <si>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</si>
  <si>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</si>
  <si>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</si>
  <si>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</si>
  <si>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</si>
  <si>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</si>
  <si>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</si>
  <si>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</si>
  <si>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</si>
  <si>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</si>
  <si>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</si>
  <si>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</si>
  <si>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</si>
  <si>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</si>
  <si>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</si>
  <si>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</si>
  <si>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</si>
  <si>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</si>
  <si>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</si>
  <si>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</si>
  <si>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</si>
  <si>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</si>
  <si>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</si>
  <si>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</si>
  <si>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</si>
  <si>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</si>
  <si>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</si>
  <si>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</si>
  <si>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</si>
  <si>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</si>
  <si>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</si>
  <si>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</si>
  <si>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</si>
  <si>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</si>
  <si>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</si>
  <si>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</si>
  <si>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</si>
  <si>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</si>
  <si>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</si>
  <si>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</si>
  <si>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</si>
  <si>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</si>
  <si>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</si>
  <si>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</si>
  <si>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</si>
  <si>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</si>
  <si>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</si>
  <si>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</si>
  <si>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</si>
  <si>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</si>
  <si>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</si>
  <si>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</si>
  <si>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</si>
  <si>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</si>
  <si>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</si>
  <si>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</si>
  <si>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</si>
  <si>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</si>
  <si>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</si>
  <si>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</si>
  <si>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</si>
  <si>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</si>
  <si>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</si>
  <si>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</si>
  <si>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</si>
  <si>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</si>
  <si>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</si>
  <si>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</si>
  <si>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</si>
  <si>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</si>
  <si>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</si>
  <si>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</si>
  <si>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</si>
  <si>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</si>
  <si>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</si>
  <si>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</si>
  <si>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</si>
  <si>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</si>
  <si>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</si>
  <si>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</si>
  <si>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</si>
  <si>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</si>
  <si>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</si>
  <si>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</si>
  <si>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</si>
  <si>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</si>
  <si>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</si>
  <si>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</si>
  <si>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</si>
  <si>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</si>
  <si>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</si>
  <si>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</si>
  <si>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</si>
  <si>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</si>
  <si>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</si>
  <si>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</si>
  <si>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</si>
  <si>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</si>
  <si>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</si>
  <si>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</si>
  <si>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</si>
  <si>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</si>
  <si>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</si>
  <si>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</si>
  <si>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</si>
  <si>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</si>
  <si>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</si>
  <si>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</si>
  <si>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</si>
  <si>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</si>
  <si>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</si>
  <si>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</si>
  <si>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</si>
  <si>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</si>
  <si>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</si>
  <si>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</si>
  <si>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</si>
  <si>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</si>
  <si>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</si>
  <si>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</si>
  <si>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</si>
  <si>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</si>
  <si>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</si>
  <si>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</si>
  <si>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</si>
  <si>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</si>
  <si>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</si>
  <si>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</si>
  <si>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</si>
  <si>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</si>
  <si>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</si>
  <si>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</si>
  <si>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</si>
  <si>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</si>
  <si>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</si>
  <si>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</si>
  <si>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</si>
  <si>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</si>
  <si>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</si>
  <si>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</si>
  <si>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</si>
  <si>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</si>
  <si>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</si>
  <si>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</si>
  <si>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</si>
  <si>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</si>
  <si>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</si>
  <si>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</si>
  <si>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</si>
  <si>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</si>
  <si>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</si>
  <si>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</si>
  <si>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</si>
  <si>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</si>
  <si>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</si>
  <si>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</si>
  <si>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</si>
  <si>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</si>
  <si>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</si>
  <si>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</si>
  <si>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</si>
  <si>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</si>
  <si>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</si>
  <si>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</si>
  <si>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</si>
  <si>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</si>
  <si>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</si>
  <si>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</si>
  <si>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</si>
  <si>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</si>
  <si>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</si>
  <si>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</si>
  <si>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</si>
  <si>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</si>
  <si>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</si>
  <si>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</si>
  <si>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</si>
  <si>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</si>
  <si>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</si>
  <si>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</si>
  <si>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</si>
  <si>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</si>
  <si>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</si>
  <si>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</si>
  <si>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</si>
  <si>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</si>
  <si>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</si>
  <si>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</si>
  <si>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</si>
  <si>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</si>
  <si>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</si>
  <si>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</si>
  <si>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</si>
  <si>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</si>
  <si>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</si>
  <si>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</si>
  <si>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</si>
  <si>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</si>
  <si>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</si>
  <si>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</si>
  <si>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</si>
  <si>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</si>
  <si>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</si>
  <si>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</si>
  <si>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</si>
  <si>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</si>
  <si>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</si>
  <si>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</si>
  <si>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</si>
  <si>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</si>
  <si>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</si>
  <si>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</si>
  <si>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</si>
  <si>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</si>
  <si>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</si>
  <si>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</si>
  <si>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</si>
  <si>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</si>
  <si>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</si>
  <si>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</si>
  <si>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</si>
  <si>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</si>
  <si>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</si>
  <si>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</si>
  <si>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</si>
  <si>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</si>
  <si>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</si>
  <si>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</si>
  <si>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</si>
  <si>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</si>
  <si>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</si>
  <si>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</si>
  <si>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</si>
  <si>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</si>
  <si>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</si>
  <si>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</si>
  <si>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</si>
  <si>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</si>
  <si>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</si>
  <si>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</si>
  <si>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</si>
  <si>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</si>
  <si>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</si>
  <si>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</si>
  <si>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</si>
  <si>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</si>
  <si>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</si>
  <si>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</si>
  <si>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</si>
  <si>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</si>
  <si>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</si>
  <si>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</si>
  <si>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</si>
  <si>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</si>
  <si>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</si>
  <si>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</si>
  <si>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</si>
  <si>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</si>
  <si>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</si>
  <si>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</si>
  <si>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</si>
  <si>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</si>
  <si>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</si>
  <si>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</si>
  <si>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</si>
  <si>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</si>
  <si>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</si>
  <si>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</si>
  <si>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</si>
  <si>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</si>
  <si>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</si>
  <si>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</si>
  <si>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</si>
  <si>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</si>
  <si>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</si>
  <si>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</si>
  <si>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</si>
  <si>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</si>
  <si>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</si>
  <si>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</si>
  <si>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</si>
  <si>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</si>
  <si>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</si>
  <si>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</si>
  <si>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</si>
  <si>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</si>
  <si>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</si>
  <si>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</si>
  <si>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</si>
  <si>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</si>
  <si>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</si>
  <si>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</si>
  <si>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</si>
  <si>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</si>
  <si>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</si>
  <si>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</si>
  <si>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</si>
  <si>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</si>
  <si>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</si>
  <si>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</si>
  <si>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</si>
  <si>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</si>
  <si>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</si>
  <si>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</si>
  <si>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</si>
  <si>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</si>
  <si>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</si>
  <si>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</si>
  <si>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</si>
  <si>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</si>
  <si>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</si>
  <si>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</si>
  <si>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</si>
  <si>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</si>
  <si>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</si>
  <si>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</si>
  <si>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</si>
  <si>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</si>
  <si>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</si>
  <si>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</si>
  <si>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</si>
  <si>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</si>
  <si>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</si>
  <si>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</si>
  <si>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</si>
  <si>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</si>
  <si>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</si>
  <si>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</si>
  <si>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</si>
  <si>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</si>
  <si>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</si>
  <si>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</si>
  <si>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</si>
  <si>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</si>
  <si>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</si>
  <si>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</si>
  <si>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</si>
  <si>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</si>
  <si>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</si>
  <si>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</si>
  <si>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</si>
  <si>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</si>
  <si>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</si>
  <si>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</si>
  <si>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</si>
  <si>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</si>
  <si>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</si>
  <si>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</si>
  <si>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</si>
  <si>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</si>
  <si>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</si>
  <si>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</si>
  <si>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</si>
  <si>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</si>
  <si>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</si>
  <si>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</si>
  <si>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</si>
  <si>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</si>
  <si>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</si>
  <si>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</si>
  <si>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</si>
  <si>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</si>
  <si>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</si>
  <si>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</si>
  <si>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</si>
  <si>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</si>
  <si>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</si>
  <si>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</si>
  <si>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</si>
  <si>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</si>
  <si>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</si>
  <si>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</si>
  <si>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</si>
  <si>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</si>
  <si>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</si>
  <si>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</si>
  <si>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</si>
  <si>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</si>
  <si>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</si>
  <si>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</si>
  <si>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</si>
  <si>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</si>
  <si>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</si>
  <si>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</si>
  <si>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</si>
  <si>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</si>
  <si>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</si>
  <si>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</si>
  <si>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</si>
  <si>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</si>
  <si>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</si>
  <si>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</si>
  <si>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</si>
  <si>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</si>
  <si>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</si>
  <si>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</si>
  <si>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</si>
  <si>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</si>
  <si>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</si>
  <si>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</si>
  <si>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</si>
  <si>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</si>
  <si>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</si>
  <si>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</si>
  <si>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</si>
  <si>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</si>
  <si>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</si>
  <si>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</si>
  <si>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</si>
  <si>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</si>
  <si>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</si>
  <si>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</si>
  <si>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</si>
  <si>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</si>
  <si>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</si>
  <si>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</si>
  <si>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</si>
  <si>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</si>
  <si>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</si>
  <si>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</si>
  <si>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</si>
  <si>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</si>
  <si>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</si>
  <si>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</si>
  <si>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</si>
  <si>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</si>
  <si>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</si>
  <si>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</si>
  <si>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</si>
  <si>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</si>
  <si>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</si>
  <si>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</si>
  <si>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</si>
  <si>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</si>
  <si>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</si>
  <si>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</si>
  <si>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</si>
  <si>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</si>
  <si>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</si>
  <si>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</si>
  <si>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</si>
  <si>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</si>
  <si>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</si>
  <si>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</si>
  <si>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</si>
  <si>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</si>
  <si>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</si>
  <si>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</si>
  <si>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</si>
  <si>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</si>
  <si>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</si>
  <si>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</si>
  <si>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</si>
  <si>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</si>
  <si>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</si>
  <si>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</si>
  <si>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</si>
  <si>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</si>
  <si>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</si>
  <si>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</si>
  <si>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</si>
  <si>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</si>
  <si>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</si>
  <si>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</si>
  <si>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</si>
  <si>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</si>
  <si>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</si>
  <si>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</si>
  <si>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</si>
  <si>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</si>
  <si>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</si>
  <si>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</si>
  <si>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</si>
  <si>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</si>
  <si>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</si>
  <si>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</si>
  <si>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</si>
  <si>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</si>
  <si>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</si>
  <si>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</si>
  <si>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</si>
  <si>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</si>
  <si>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</si>
  <si>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</si>
  <si>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</si>
  <si>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</si>
  <si>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</si>
  <si>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</si>
  <si>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</si>
  <si>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</si>
  <si>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</si>
  <si>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</si>
  <si>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</si>
  <si>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</si>
  <si>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</si>
  <si>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</si>
  <si>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</si>
  <si>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</si>
  <si>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</si>
  <si>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</si>
  <si>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</si>
  <si>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</si>
  <si>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</si>
  <si>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</si>
  <si>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</si>
  <si>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</si>
  <si>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</si>
  <si>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</si>
  <si>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</si>
  <si>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</si>
  <si>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</si>
  <si>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</si>
  <si>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</si>
  <si>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</si>
  <si>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</si>
  <si>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</si>
  <si>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</si>
  <si>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</si>
  <si>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</si>
  <si>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</si>
  <si>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</si>
  <si>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</si>
  <si>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</si>
  <si>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</si>
  <si>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</si>
  <si>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</si>
  <si>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</si>
  <si>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</si>
  <si>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</si>
  <si>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</si>
  <si>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</si>
  <si>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</si>
  <si>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</si>
  <si>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</si>
  <si>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</si>
  <si>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</si>
  <si>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</si>
  <si>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</si>
  <si>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</si>
  <si>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</si>
  <si>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</si>
  <si>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</si>
  <si>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</si>
  <si>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</si>
  <si>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</si>
  <si>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</si>
  <si>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</si>
  <si>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</si>
  <si>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</si>
  <si>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</si>
  <si>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</si>
  <si>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</si>
  <si>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</si>
  <si>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</si>
  <si>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</si>
  <si>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</si>
  <si>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</si>
  <si>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</si>
  <si>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</si>
  <si>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</si>
  <si>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</si>
  <si>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</si>
  <si>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</si>
  <si>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</si>
  <si>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</si>
  <si>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</si>
  <si>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</si>
  <si>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</si>
  <si>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</si>
  <si>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</si>
  <si>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</si>
  <si>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</si>
  <si>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</si>
  <si>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</si>
  <si>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</si>
  <si>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</si>
  <si>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</si>
  <si>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</si>
  <si>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</si>
  <si>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</si>
  <si>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</si>
  <si>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</si>
  <si>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</si>
  <si>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</si>
  <si>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</si>
  <si>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</si>
  <si>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</si>
  <si>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</si>
  <si>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</si>
  <si>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</si>
  <si>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</si>
  <si>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</si>
  <si>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</si>
  <si>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</si>
  <si>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</si>
  <si>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</si>
  <si>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</si>
  <si>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</si>
  <si>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</si>
  <si>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</si>
  <si>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</si>
  <si>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</si>
  <si>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</si>
  <si>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</si>
  <si>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</si>
  <si>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</si>
  <si>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</si>
  <si>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</si>
  <si>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</si>
  <si>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</si>
  <si>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</si>
  <si>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</si>
  <si>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</si>
  <si>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</si>
  <si>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</si>
  <si>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</si>
  <si>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</si>
  <si>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</si>
  <si>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</si>
  <si>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</si>
  <si>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</si>
  <si>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</si>
  <si>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</si>
  <si>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</si>
  <si>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</si>
  <si>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</si>
  <si>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</si>
  <si>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</si>
  <si>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</si>
  <si>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</si>
  <si>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</si>
  <si>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</si>
  <si>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</si>
  <si>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</si>
  <si>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</si>
  <si>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</si>
  <si>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</si>
  <si>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</si>
  <si>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</si>
  <si>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</si>
  <si>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</si>
  <si>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</si>
  <si>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</si>
  <si>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</si>
  <si>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</si>
  <si>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</si>
  <si>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</si>
  <si>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</si>
  <si>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</si>
  <si>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</si>
  <si>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</si>
  <si>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</si>
  <si>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</si>
  <si>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</si>
  <si>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</si>
  <si>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</si>
  <si>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</si>
  <si>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</si>
  <si>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</si>
  <si>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</si>
  <si>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</si>
  <si>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</si>
  <si>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</si>
  <si>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</si>
  <si>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</si>
  <si>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</si>
  <si>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</si>
  <si>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</si>
  <si>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</si>
  <si>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</si>
  <si>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</si>
  <si>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</si>
  <si>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</si>
  <si>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</si>
  <si>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</si>
  <si>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</si>
  <si>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</si>
  <si>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</si>
  <si>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</si>
  <si>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</si>
  <si>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</si>
  <si>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</si>
  <si>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</si>
  <si>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</si>
  <si>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</si>
  <si>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</si>
  <si>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</si>
  <si>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</si>
  <si>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</si>
  <si>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</si>
  <si>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</si>
  <si>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</si>
  <si>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</si>
  <si>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</si>
  <si>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</si>
  <si>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</si>
  <si>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</si>
  <si>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</si>
  <si>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</si>
  <si>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</si>
  <si>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</si>
  <si>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</si>
  <si>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</si>
  <si>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</si>
  <si>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</si>
  <si>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</si>
  <si>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</si>
  <si>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</si>
  <si>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</si>
  <si>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</si>
  <si>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</si>
  <si>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</si>
  <si>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</si>
  <si>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</si>
  <si>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</si>
  <si>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</si>
  <si>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</si>
  <si>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</si>
  <si>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</si>
  <si>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</si>
  <si>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</si>
  <si>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</si>
  <si>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</si>
  <si>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</si>
  <si>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</si>
  <si>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</si>
  <si>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</si>
  <si>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</si>
  <si>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</si>
  <si>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</si>
  <si>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</si>
  <si>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</si>
  <si>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</si>
  <si>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</si>
  <si>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</si>
  <si>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</si>
  <si>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</si>
  <si>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</si>
  <si>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</si>
  <si>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</si>
  <si>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</si>
  <si>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</si>
  <si>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</si>
  <si>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</si>
  <si>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</si>
  <si>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</si>
  <si>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</si>
  <si>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</si>
  <si>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</si>
  <si>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</si>
  <si>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</si>
  <si>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</si>
  <si>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</si>
  <si>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</si>
  <si>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</si>
  <si>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</si>
  <si>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</si>
  <si>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</si>
  <si>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</si>
  <si>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</si>
  <si>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</si>
  <si>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</si>
  <si>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</si>
  <si>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</si>
  <si>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</si>
  <si>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</si>
  <si>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</si>
  <si>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</si>
  <si>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</si>
  <si>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</si>
  <si>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</si>
  <si>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</si>
  <si>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</si>
  <si>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</si>
  <si>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</si>
  <si>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</si>
  <si>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</si>
  <si>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</si>
  <si>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</si>
  <si>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</si>
  <si>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</si>
  <si>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</si>
  <si>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</si>
  <si>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</si>
  <si>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</si>
  <si>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</si>
  <si>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</si>
  <si>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</si>
  <si>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</si>
  <si>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</si>
  <si>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</si>
  <si>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</si>
  <si>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</si>
  <si>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</si>
  <si>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</si>
  <si>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</si>
  <si>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</si>
  <si>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</si>
  <si>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</si>
  <si>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</si>
  <si>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</si>
  <si>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</si>
  <si>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</si>
  <si>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</si>
  <si>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</si>
  <si>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</si>
  <si>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</si>
  <si>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</si>
  <si>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</si>
  <si>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</si>
  <si>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</si>
  <si>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</si>
  <si>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</si>
  <si>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</si>
  <si>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</si>
  <si>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</si>
  <si>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</si>
  <si>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</si>
  <si>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</si>
  <si>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</si>
  <si>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</si>
  <si>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</si>
  <si>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</si>
  <si>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</si>
  <si>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</si>
  <si>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</si>
  <si>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</si>
  <si>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</si>
  <si>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</si>
  <si>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</si>
  <si>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</si>
  <si>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</si>
  <si>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</si>
  <si>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</si>
  <si>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</si>
  <si>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</si>
  <si>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</si>
  <si>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</si>
  <si>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</si>
  <si>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</si>
  <si>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</si>
  <si>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</si>
  <si>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</si>
  <si>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</si>
  <si>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</si>
  <si>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</si>
  <si>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</si>
  <si>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</si>
  <si>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</si>
  <si>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</si>
  <si>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</si>
  <si>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</si>
  <si>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</si>
  <si>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</si>
  <si>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</si>
  <si>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</si>
  <si>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</si>
  <si>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</si>
  <si>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</si>
  <si>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</si>
  <si>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</si>
  <si>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</si>
  <si>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</si>
  <si>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</si>
  <si>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</si>
  <si>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</si>
  <si>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</si>
  <si>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</si>
  <si>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</si>
  <si>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</si>
  <si>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</si>
  <si>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</si>
  <si>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</si>
  <si>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</si>
  <si>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</si>
  <si>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</si>
  <si>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</si>
  <si>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</si>
  <si>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</si>
  <si>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</si>
  <si>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</si>
  <si>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</si>
  <si>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</si>
  <si>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</si>
  <si>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</si>
  <si>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</si>
  <si>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</si>
  <si>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</si>
  <si>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</si>
  <si>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</si>
  <si>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</si>
  <si>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</si>
  <si>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</si>
  <si>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</si>
  <si>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</si>
  <si>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</si>
  <si>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</si>
  <si>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</si>
  <si>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</si>
  <si>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</si>
  <si>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</si>
  <si>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</si>
  <si>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</si>
  <si>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</si>
  <si>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</si>
  <si>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</si>
  <si>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</si>
  <si>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</si>
  <si>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</si>
  <si>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</si>
  <si>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</si>
  <si>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</si>
  <si>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</si>
  <si>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</si>
  <si>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</si>
  <si>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</si>
  <si>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</si>
  <si>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</si>
  <si>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</si>
  <si>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</si>
  <si>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</si>
  <si>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</si>
  <si>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</si>
  <si>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</si>
  <si>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</si>
  <si>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</si>
  <si>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</si>
  <si>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</si>
  <si>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</si>
  <si>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</si>
  <si>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</si>
  <si>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</si>
  <si>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</si>
  <si>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</si>
  <si>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</si>
  <si>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</si>
  <si>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</si>
  <si>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</si>
  <si>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</si>
  <si>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</si>
  <si>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</si>
  <si>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</si>
  <si>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</si>
  <si>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</si>
  <si>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</si>
  <si>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</si>
  <si>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</si>
  <si>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</si>
  <si>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</si>
  <si>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</si>
  <si>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</si>
  <si>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</si>
  <si>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</si>
  <si>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</si>
  <si>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</si>
  <si>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</si>
  <si>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</si>
  <si>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</si>
  <si>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</si>
  <si>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</si>
  <si>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</si>
  <si>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</si>
  <si>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</si>
  <si>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</si>
  <si>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</si>
  <si>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</si>
  <si>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</si>
  <si>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</si>
  <si>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</si>
  <si>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</si>
  <si>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</si>
  <si>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</si>
  <si>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</si>
  <si>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</si>
  <si>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</si>
  <si>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</si>
  <si>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</si>
  <si>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</si>
  <si>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</si>
  <si>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</si>
  <si>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</si>
  <si>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</si>
  <si>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</si>
  <si>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</si>
  <si>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</si>
  <si>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</si>
  <si>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</si>
  <si>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</si>
  <si>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</si>
  <si>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</si>
  <si>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</si>
  <si>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</si>
  <si>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</si>
  <si>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</si>
  <si>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</si>
  <si>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</si>
  <si>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</si>
  <si>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</si>
  <si>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</si>
  <si>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</si>
  <si>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</si>
  <si>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</si>
  <si>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</si>
  <si>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</si>
  <si>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</si>
  <si>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</si>
  <si>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</si>
  <si>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</si>
  <si>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</si>
  <si>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</si>
  <si>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</si>
  <si>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</si>
  <si>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</si>
  <si>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</si>
  <si>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</si>
  <si>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</si>
  <si>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</si>
  <si>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</si>
  <si>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</si>
  <si>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</si>
  <si>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</si>
  <si>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</si>
  <si>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</si>
  <si>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</si>
  <si>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</si>
  <si>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</si>
  <si>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</si>
  <si>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</si>
  <si>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</si>
  <si>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</si>
  <si>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</si>
  <si>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</si>
  <si>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</si>
  <si>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</si>
  <si>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</si>
  <si>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</si>
  <si>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</si>
  <si>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</si>
  <si>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</si>
  <si>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</si>
  <si>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</si>
  <si>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</si>
  <si>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</si>
  <si>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</si>
  <si>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</si>
  <si>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</si>
  <si>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</si>
  <si>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</si>
  <si>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</si>
  <si>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</si>
  <si>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</si>
  <si>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</si>
  <si>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</si>
  <si>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</si>
  <si>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</si>
  <si>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</si>
  <si>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</si>
  <si>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</si>
  <si>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</si>
  <si>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</si>
  <si>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</si>
  <si>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</si>
  <si>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</si>
  <si>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</si>
  <si>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</si>
  <si>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</si>
  <si>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</si>
  <si>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</si>
  <si>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</si>
  <si>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</si>
  <si>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</si>
  <si>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</si>
  <si>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</si>
  <si>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</si>
  <si>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</si>
  <si>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</si>
  <si>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</si>
  <si>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</si>
  <si>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</si>
  <si>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</si>
  <si>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</si>
  <si>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</si>
  <si>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</si>
  <si>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</si>
  <si>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</si>
  <si>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</si>
  <si>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</si>
  <si>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</si>
  <si>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</si>
  <si>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</si>
  <si>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</si>
  <si>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</si>
  <si>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</si>
  <si>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</si>
  <si>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</si>
  <si>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</si>
  <si>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</si>
  <si>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</si>
  <si>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</si>
  <si>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</si>
  <si>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</si>
  <si>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</si>
  <si>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</si>
  <si>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</si>
  <si>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</si>
  <si>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</si>
  <si>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</si>
  <si>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</si>
  <si>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</si>
  <si>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</si>
  <si>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</si>
  <si>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</si>
  <si>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</si>
  <si>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</si>
  <si>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</si>
  <si>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</si>
  <si>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</si>
  <si>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</si>
  <si>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</si>
  <si>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</si>
  <si>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</si>
  <si>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</si>
  <si>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</si>
  <si>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</si>
  <si>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</si>
  <si>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</si>
  <si>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</si>
  <si>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</si>
  <si>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</si>
  <si>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</si>
  <si>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</si>
  <si>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</si>
  <si>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</si>
  <si>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</si>
  <si>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</si>
  <si>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</si>
  <si>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</si>
  <si>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</si>
  <si>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</si>
  <si>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</si>
  <si>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</si>
  <si>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</si>
  <si>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</si>
  <si>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</si>
  <si>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</si>
  <si>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</si>
  <si>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</si>
  <si>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</si>
  <si>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</si>
  <si>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</si>
  <si>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</si>
  <si>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</si>
  <si>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</si>
  <si>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</si>
  <si>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</si>
  <si>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</si>
  <si>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</si>
  <si>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</si>
  <si>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</si>
  <si>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</si>
  <si>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</si>
  <si>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</si>
  <si>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</si>
  <si>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</si>
  <si>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</si>
  <si>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</si>
  <si>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</si>
  <si>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</si>
  <si>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</si>
  <si>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</si>
  <si>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</si>
  <si>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</si>
  <si>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</si>
  <si>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</si>
  <si>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</si>
  <si>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</si>
  <si>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</si>
  <si>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</si>
  <si>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</si>
  <si>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</si>
  <si>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</si>
  <si>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</si>
  <si>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</si>
  <si>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</si>
  <si>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</si>
  <si>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</si>
  <si>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</si>
  <si>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</si>
  <si>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</si>
  <si>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</si>
  <si>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</si>
  <si>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</si>
  <si>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</si>
  <si>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</si>
  <si>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</si>
  <si>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</si>
  <si>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</si>
  <si>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</si>
  <si>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</si>
  <si>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</si>
  <si>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</si>
  <si>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</si>
  <si>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</si>
  <si>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</si>
  <si>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</si>
  <si>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</si>
  <si>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</si>
  <si>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</si>
  <si>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</si>
  <si>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</si>
  <si>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</si>
  <si>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</si>
  <si>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</si>
  <si>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</si>
  <si>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</si>
  <si>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</si>
  <si>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</si>
  <si>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</si>
  <si>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</si>
  <si>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</si>
  <si>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</si>
  <si>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</si>
  <si>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</si>
  <si>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</si>
  <si>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</si>
  <si>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</si>
  <si>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</si>
  <si>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</si>
  <si>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</si>
  <si>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</si>
  <si>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</si>
  <si>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</si>
  <si>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</si>
  <si>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</si>
  <si>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</si>
  <si>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</si>
  <si>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</si>
  <si>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</si>
  <si>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</si>
  <si>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</si>
  <si>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</si>
  <si>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</si>
  <si>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</si>
  <si>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</si>
  <si>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</si>
  <si>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</si>
  <si>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</si>
  <si>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</si>
  <si>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</si>
  <si>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</si>
  <si>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</si>
  <si>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</si>
  <si>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</si>
  <si>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</si>
  <si>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</si>
  <si>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</si>
  <si>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</si>
  <si>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</si>
  <si>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</si>
  <si>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</si>
  <si>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</si>
  <si>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</si>
  <si>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</si>
  <si>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</si>
  <si>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</si>
  <si>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</si>
  <si>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</si>
  <si>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</si>
  <si>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</si>
  <si>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</si>
  <si>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</si>
  <si>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</si>
  <si>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</si>
  <si>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</si>
  <si>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</si>
  <si>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</si>
  <si>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</si>
  <si>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</si>
  <si>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</si>
  <si>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</si>
  <si>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</si>
  <si>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</si>
  <si>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</si>
  <si>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</si>
  <si>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</si>
  <si>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</si>
  <si>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</si>
  <si>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</si>
  <si>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</si>
  <si>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</si>
  <si>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</si>
  <si>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</si>
  <si>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</si>
  <si>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</si>
  <si>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</si>
  <si>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</si>
  <si>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</si>
  <si>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</si>
  <si>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</si>
  <si>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</si>
  <si>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</si>
  <si>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</si>
  <si>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</si>
  <si>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</si>
  <si>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</si>
  <si>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</si>
  <si>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</si>
  <si>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</si>
  <si>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</si>
  <si>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</si>
  <si>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</si>
  <si>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</si>
  <si>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</si>
  <si>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</si>
  <si>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</si>
  <si>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</si>
  <si>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</si>
  <si>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</si>
  <si>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</si>
  <si>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</si>
  <si>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</si>
  <si>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</si>
  <si>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</si>
  <si>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</si>
  <si>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</si>
  <si>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</si>
  <si>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</si>
  <si>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</si>
  <si>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</si>
  <si>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</si>
  <si>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</si>
  <si>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</si>
  <si>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</si>
  <si>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</si>
  <si>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</si>
  <si>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</si>
  <si>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</si>
  <si>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</si>
  <si>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</si>
  <si>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</si>
  <si>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</si>
  <si>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</si>
  <si>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</si>
  <si>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</si>
  <si>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</si>
  <si>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</si>
  <si>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</si>
  <si>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</si>
  <si>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</si>
  <si>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</si>
  <si>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</si>
  <si>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</si>
  <si>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</si>
  <si>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</si>
  <si>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</si>
  <si>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</si>
  <si>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</si>
  <si>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</si>
  <si>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</si>
  <si>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</si>
  <si>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</si>
  <si>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</si>
  <si>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</si>
  <si>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</si>
  <si>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</si>
  <si>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</si>
  <si>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</si>
  <si>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</si>
  <si>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</si>
  <si>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</si>
  <si>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</si>
  <si>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</si>
  <si>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</si>
  <si>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</si>
  <si>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</si>
  <si>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</si>
  <si>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</si>
  <si>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</si>
  <si>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</si>
  <si>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</si>
  <si>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</si>
  <si>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</si>
  <si>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</si>
  <si>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</si>
  <si>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</si>
  <si>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</si>
  <si>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</si>
  <si>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</si>
  <si>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</si>
  <si>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</si>
  <si>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</si>
  <si>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</si>
  <si>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</si>
  <si>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</si>
  <si>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</si>
  <si>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</si>
  <si>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</si>
  <si>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</si>
  <si>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</si>
  <si>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</si>
  <si>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</si>
  <si>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</si>
  <si>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</si>
  <si>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</si>
  <si>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</si>
  <si>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</si>
  <si>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</si>
  <si>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</si>
  <si>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</si>
  <si>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</si>
  <si>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</si>
  <si>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</si>
  <si>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</si>
  <si>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</si>
  <si>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</si>
  <si>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</si>
  <si>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</si>
  <si>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</si>
  <si>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</si>
  <si>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</si>
  <si>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</si>
  <si>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</si>
  <si>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</si>
  <si>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</si>
  <si>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</si>
  <si>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</si>
  <si>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</si>
  <si>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</si>
  <si>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</si>
  <si>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</si>
  <si>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</si>
  <si>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</si>
  <si>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</si>
  <si>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</si>
  <si>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</si>
  <si>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</si>
  <si>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</si>
  <si>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</si>
  <si>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</si>
  <si>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</si>
  <si>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</si>
  <si>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</si>
  <si>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</si>
  <si>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</si>
  <si>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</si>
  <si>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</si>
  <si>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</si>
  <si>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</si>
  <si>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</si>
  <si>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</si>
  <si>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</si>
  <si>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</si>
  <si>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</si>
  <si>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</si>
  <si>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</si>
  <si>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</si>
  <si>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</si>
  <si>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</si>
  <si>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</si>
  <si>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</si>
  <si>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</si>
  <si>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</si>
  <si>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</si>
  <si>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</si>
  <si>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</si>
  <si>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</si>
  <si>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</si>
  <si>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</si>
  <si>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</si>
  <si>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</si>
  <si>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</si>
  <si>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</si>
  <si>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</si>
  <si>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</si>
  <si>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</si>
  <si>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</si>
  <si>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</si>
  <si>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</si>
  <si>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</si>
  <si>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</si>
  <si>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</si>
  <si>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</si>
  <si>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</si>
  <si>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</si>
  <si>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</si>
  <si>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</si>
  <si>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</si>
  <si>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</si>
  <si>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</si>
  <si>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</si>
  <si>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</si>
  <si>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</si>
  <si>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</si>
  <si>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</si>
  <si>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</si>
  <si>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</si>
  <si>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</si>
  <si>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</si>
  <si>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</si>
  <si>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</si>
  <si>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</si>
  <si>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</si>
  <si>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</si>
  <si>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</si>
  <si>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</si>
  <si>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</si>
  <si>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</si>
  <si>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</si>
  <si>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</si>
  <si>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</si>
  <si>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</si>
  <si>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</si>
  <si>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</si>
  <si>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</si>
  <si>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</si>
  <si>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</si>
  <si>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</si>
  <si>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</si>
  <si>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</si>
  <si>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</si>
  <si>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</si>
  <si>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</si>
  <si>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</si>
  <si>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</si>
  <si>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</si>
  <si>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</si>
  <si>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</si>
  <si>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</si>
  <si>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</si>
  <si>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</si>
  <si>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</si>
  <si>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</si>
  <si>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</si>
  <si>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</si>
  <si>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</si>
  <si>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</si>
  <si>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</si>
  <si>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</si>
  <si>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</si>
  <si>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</si>
  <si>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</si>
  <si>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</si>
  <si>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</si>
  <si>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</si>
  <si>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</si>
  <si>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</si>
  <si>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</si>
  <si>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</si>
  <si>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</si>
  <si>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</si>
  <si>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</si>
  <si>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</si>
  <si>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</si>
  <si>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</si>
  <si>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</si>
  <si>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</si>
  <si>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</si>
  <si>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</si>
  <si>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</si>
  <si>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</si>
  <si>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</si>
  <si>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</si>
  <si>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</si>
  <si>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</si>
  <si>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</si>
  <si>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</si>
  <si>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</si>
  <si>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</si>
  <si>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</si>
  <si>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</si>
  <si>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</si>
  <si>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</si>
  <si>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</si>
  <si>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</si>
  <si>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</si>
  <si>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</si>
  <si>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</si>
  <si>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</si>
  <si>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</si>
  <si>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</si>
  <si>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</si>
  <si>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</si>
  <si>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</si>
  <si>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</si>
  <si>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</si>
  <si>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</si>
  <si>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</si>
  <si>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</si>
  <si>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</si>
  <si>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</si>
  <si>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</si>
  <si>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</si>
  <si>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</si>
  <si>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</si>
  <si>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</si>
  <si>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</si>
  <si>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</si>
  <si>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</si>
  <si>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</si>
  <si>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</si>
  <si>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</si>
  <si>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</si>
  <si>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</si>
  <si>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</si>
  <si>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</si>
  <si>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</si>
  <si>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</si>
  <si>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</si>
  <si>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</si>
  <si>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</si>
  <si>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</si>
  <si>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</si>
  <si>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</si>
  <si>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</si>
  <si>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</si>
  <si>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</si>
  <si>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</si>
  <si>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</si>
  <si>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</si>
  <si>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</si>
  <si>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</si>
  <si>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</si>
  <si>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</si>
  <si>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</si>
  <si>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</si>
  <si>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</si>
  <si>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</si>
  <si>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</si>
  <si>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</si>
  <si>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</si>
  <si>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</si>
  <si>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</si>
  <si>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</si>
  <si>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</si>
  <si>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</si>
  <si>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</si>
  <si>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</si>
  <si>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</si>
  <si>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</si>
  <si>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</si>
  <si>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</si>
  <si>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</si>
  <si>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</si>
  <si>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</si>
  <si>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</si>
  <si>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</si>
  <si>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</si>
  <si>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</si>
  <si>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</si>
  <si>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</si>
  <si>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</si>
  <si>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</si>
  <si>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</si>
  <si>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</si>
  <si>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</si>
  <si>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</si>
  <si>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</si>
  <si>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</si>
  <si>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</si>
  <si>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</si>
  <si>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</si>
  <si>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</si>
  <si>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</si>
  <si>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</si>
  <si>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</si>
  <si>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</si>
  <si>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</si>
  <si>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</si>
  <si>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</si>
  <si>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</si>
  <si>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</si>
  <si>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</si>
  <si>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</si>
  <si>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</si>
  <si>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</si>
  <si>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</si>
  <si>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</si>
  <si>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</si>
  <si>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</si>
  <si>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</si>
  <si>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</si>
  <si>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</si>
  <si>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</si>
  <si>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</si>
  <si>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</si>
  <si>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</si>
  <si>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</si>
  <si>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</si>
  <si>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</si>
  <si>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</si>
  <si>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</si>
  <si>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</si>
  <si>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</si>
  <si>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</si>
  <si>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</si>
  <si>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</si>
  <si>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</si>
  <si>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</si>
  <si>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</si>
  <si>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</si>
  <si>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</si>
  <si>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</si>
  <si>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</si>
  <si>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</si>
  <si>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</si>
  <si>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</si>
  <si>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</si>
  <si>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</si>
  <si>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</si>
  <si>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</si>
  <si>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</si>
  <si>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</si>
  <si>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</si>
  <si>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</si>
  <si>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</si>
  <si>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</si>
  <si>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</si>
  <si>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</si>
  <si>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</si>
  <si>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</si>
  <si>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</si>
  <si>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</si>
  <si>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</si>
  <si>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</si>
  <si>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</si>
  <si>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</si>
  <si>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</si>
  <si>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</si>
  <si>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</si>
  <si>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</si>
  <si>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</si>
  <si>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</si>
  <si>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</si>
  <si>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</si>
  <si>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</si>
  <si>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</si>
  <si>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</si>
  <si>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</si>
  <si>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</si>
  <si>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</si>
  <si>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</si>
  <si>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</si>
  <si>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</si>
  <si>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</si>
  <si>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</si>
  <si>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</si>
  <si>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</si>
  <si>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</si>
  <si>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</si>
  <si>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</si>
  <si>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</si>
  <si>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</si>
  <si>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</si>
  <si>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</si>
  <si>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</si>
  <si>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</si>
  <si>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</si>
  <si>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</si>
  <si>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</si>
  <si>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</si>
  <si>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</si>
  <si>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</si>
  <si>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</si>
  <si>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</si>
  <si>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</si>
  <si>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</si>
  <si>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</si>
  <si>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</si>
  <si>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</si>
  <si>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</si>
  <si>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</si>
  <si>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</si>
  <si>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</si>
  <si>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</si>
  <si>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</si>
  <si>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</si>
  <si>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</si>
  <si>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</si>
  <si>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</si>
  <si>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</si>
  <si>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</si>
  <si>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</si>
  <si>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</si>
  <si>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</si>
  <si>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</si>
  <si>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</si>
  <si>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</si>
  <si>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</si>
  <si>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</si>
  <si>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</si>
  <si>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</si>
  <si>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</si>
  <si>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</si>
  <si>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</si>
  <si>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</si>
  <si>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</si>
  <si>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</si>
  <si>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</si>
  <si>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</si>
  <si>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</si>
  <si>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</si>
  <si>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</si>
  <si>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</si>
  <si>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</si>
  <si>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</si>
  <si>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</si>
  <si>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</si>
  <si>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</si>
  <si>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</si>
  <si>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</si>
  <si>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</si>
  <si>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</si>
  <si>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</si>
  <si>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</si>
  <si>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</si>
  <si>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</si>
  <si>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</si>
  <si>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</si>
  <si>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</si>
  <si>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</si>
  <si>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</si>
  <si>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</si>
  <si>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</si>
  <si>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</si>
  <si>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</si>
  <si>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</si>
  <si>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</si>
  <si>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</si>
  <si>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</si>
  <si>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</si>
  <si>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</si>
  <si>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</si>
  <si>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</si>
  <si>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</si>
  <si>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</si>
  <si>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</si>
  <si>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</si>
  <si>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</si>
  <si>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</si>
  <si>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</si>
  <si>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</si>
  <si>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</si>
  <si>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</si>
  <si>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</si>
  <si>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</si>
  <si>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</si>
  <si>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</si>
  <si>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</si>
  <si>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</si>
  <si>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</si>
  <si>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</si>
  <si>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</si>
  <si>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</si>
  <si>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</si>
  <si>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</si>
  <si>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</si>
  <si>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</si>
  <si>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</si>
  <si>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</si>
  <si>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</si>
  <si>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</si>
  <si>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</si>
  <si>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</si>
  <si>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</si>
  <si>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</si>
  <si>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</si>
  <si>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</si>
  <si>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</si>
  <si>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</si>
  <si>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</si>
  <si>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</si>
  <si>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</si>
  <si>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</si>
  <si>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</si>
  <si>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</si>
  <si>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</si>
  <si>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</si>
  <si>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</si>
  <si>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</si>
  <si>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</si>
  <si>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</si>
  <si>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</si>
  <si>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</si>
  <si>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</si>
  <si>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</si>
  <si>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</si>
  <si>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</si>
  <si>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</si>
  <si>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</si>
  <si>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</si>
  <si>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</si>
  <si>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</si>
  <si>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</si>
  <si>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</si>
  <si>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</si>
  <si>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</si>
  <si>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</si>
  <si>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</si>
  <si>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</si>
  <si>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</si>
  <si>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</si>
  <si>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</si>
  <si>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</si>
  <si>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</si>
  <si>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</si>
  <si>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</si>
  <si>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</si>
  <si>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</si>
  <si>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</si>
  <si>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</si>
  <si>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</si>
  <si>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</si>
  <si>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</si>
  <si>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</si>
  <si>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</si>
  <si>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</si>
  <si>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</si>
  <si>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</si>
  <si>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</si>
  <si>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</si>
  <si>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</si>
  <si>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</si>
  <si>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</si>
  <si>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</si>
  <si>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</si>
  <si>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</si>
  <si>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</si>
  <si>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</si>
  <si>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</si>
  <si>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</si>
  <si>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</si>
  <si>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</si>
  <si>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</si>
  <si>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</si>
  <si>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</si>
  <si>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</si>
  <si>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</si>
  <si>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</si>
  <si>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</si>
  <si>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</si>
  <si>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</si>
  <si>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</si>
  <si>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</si>
  <si>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</si>
  <si>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</si>
  <si>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</si>
  <si>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</si>
  <si>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</si>
  <si>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</si>
  <si>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</si>
  <si>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</si>
  <si>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</si>
  <si>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</si>
  <si>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</si>
  <si>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</si>
  <si>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</si>
  <si>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</si>
  <si>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</si>
  <si>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</si>
  <si>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</si>
  <si>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</si>
  <si>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</si>
  <si>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</si>
  <si>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</si>
  <si>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</si>
  <si>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</si>
  <si>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</si>
  <si>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</si>
  <si>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</si>
  <si>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</si>
  <si>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</si>
  <si>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</si>
  <si>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</si>
  <si>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</si>
  <si>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</si>
  <si>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</si>
  <si>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</si>
  <si>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</si>
  <si>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</si>
  <si>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</si>
  <si>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</si>
  <si>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</si>
  <si>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</si>
  <si>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</si>
  <si>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</si>
  <si>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</si>
  <si>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</si>
  <si>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</si>
  <si>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</si>
  <si>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</si>
  <si>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</si>
  <si>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</si>
  <si>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</si>
  <si>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</si>
  <si>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</si>
  <si>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</si>
  <si>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</si>
  <si>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</si>
  <si>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</si>
  <si>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</si>
  <si>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</si>
  <si>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</si>
  <si>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</si>
  <si>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</si>
  <si>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</si>
  <si>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</si>
  <si>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</si>
  <si>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</si>
  <si>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</si>
  <si>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</si>
  <si>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</si>
  <si>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</si>
  <si>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</si>
  <si>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</si>
  <si>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</si>
  <si>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</si>
  <si>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</si>
  <si>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</si>
  <si>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</si>
  <si>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</si>
  <si>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</si>
  <si>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</si>
  <si>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</si>
  <si>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</si>
  <si>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</si>
  <si>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</si>
  <si>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</si>
  <si>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</si>
  <si>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</si>
  <si>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</si>
  <si>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</si>
  <si>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</si>
  <si>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</si>
  <si>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</si>
  <si>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</si>
  <si>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</si>
  <si>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</si>
  <si>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</si>
  <si>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</si>
  <si>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</si>
  <si>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</si>
  <si>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</si>
  <si>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</si>
  <si>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</si>
  <si>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</si>
  <si>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</si>
  <si>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</si>
  <si>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</si>
  <si>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</si>
  <si>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</si>
  <si>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</si>
  <si>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</si>
  <si>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</si>
  <si>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</si>
  <si>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</si>
  <si>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</si>
  <si>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</si>
  <si>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</si>
  <si>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</si>
  <si>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</si>
  <si>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</si>
  <si>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</si>
  <si>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</si>
  <si>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</si>
  <si>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</si>
  <si>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</si>
  <si>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</si>
  <si>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</si>
  <si>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</si>
  <si>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</si>
  <si>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</si>
  <si>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</si>
  <si>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</si>
  <si>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</si>
  <si>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</si>
  <si>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</si>
  <si>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</si>
  <si>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</si>
  <si>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</si>
  <si>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</si>
  <si>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</si>
  <si>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</si>
  <si>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</si>
  <si>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</si>
  <si>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</si>
  <si>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</si>
  <si>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</si>
  <si>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</si>
  <si>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</si>
  <si>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</si>
  <si>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</si>
  <si>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</si>
  <si>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</si>
  <si>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</si>
  <si>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</si>
  <si>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</si>
  <si>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</si>
  <si>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</si>
  <si>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</si>
  <si>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</si>
  <si>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</si>
  <si>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</si>
  <si>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</si>
  <si>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</si>
  <si>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</si>
  <si>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</si>
  <si>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</si>
  <si>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</si>
  <si>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</si>
  <si>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</si>
  <si>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</si>
  <si>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</si>
  <si>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</si>
  <si>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</si>
  <si>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</si>
  <si>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</si>
  <si>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</si>
  <si>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</si>
  <si>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</si>
  <si>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</si>
  <si>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</si>
  <si>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</si>
  <si>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</si>
  <si>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</si>
  <si>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</si>
  <si>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</si>
  <si>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</si>
  <si>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</si>
  <si>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</si>
  <si>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</si>
  <si>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</si>
  <si>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</si>
  <si>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</si>
  <si>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</si>
  <si>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</si>
  <si>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</si>
  <si>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</si>
  <si>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</si>
  <si>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</si>
  <si>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</si>
  <si>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</si>
  <si>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</si>
  <si>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</si>
  <si>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</si>
  <si>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</si>
  <si>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</si>
  <si>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</si>
  <si>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</si>
  <si>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</si>
  <si>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</si>
  <si>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</si>
  <si>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</si>
  <si>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</si>
  <si>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</si>
  <si>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</si>
  <si>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</si>
  <si>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</si>
  <si>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</si>
  <si>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</si>
  <si>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</si>
  <si>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</si>
  <si>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</si>
  <si>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</si>
  <si>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</si>
  <si>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</si>
  <si>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</si>
  <si>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</si>
  <si>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</si>
  <si>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</si>
  <si>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</si>
  <si>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</si>
  <si>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</si>
  <si>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</si>
  <si>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</si>
  <si>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</si>
  <si>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</si>
  <si>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</si>
  <si>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</si>
  <si>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</si>
  <si>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</si>
  <si>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</si>
  <si>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</si>
  <si>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</si>
  <si>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</si>
  <si>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</si>
  <si>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</si>
  <si>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</si>
  <si>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</si>
  <si>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</si>
  <si>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</si>
  <si>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</si>
  <si>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</si>
  <si>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</si>
  <si>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</si>
  <si>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</si>
  <si>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</si>
  <si>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</si>
  <si>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</si>
  <si>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</si>
  <si>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</si>
  <si>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</si>
  <si>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</si>
  <si>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</si>
  <si>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</si>
  <si>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</si>
  <si>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</si>
  <si>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</si>
  <si>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</si>
  <si>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</si>
  <si>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</si>
  <si>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</si>
  <si>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</si>
  <si>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</si>
  <si>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</si>
  <si>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</si>
  <si>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</si>
  <si>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</si>
  <si>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</si>
  <si>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</si>
  <si>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</si>
  <si>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</si>
  <si>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</si>
  <si>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</si>
  <si>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</si>
  <si>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</si>
  <si>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</si>
  <si>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</si>
  <si>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</si>
  <si>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</si>
  <si>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</si>
  <si>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</si>
  <si>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</si>
  <si>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</si>
  <si>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</si>
  <si>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</si>
  <si>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</si>
  <si>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</si>
  <si>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</si>
  <si>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</si>
  <si>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</si>
  <si>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</si>
  <si>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</si>
  <si>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</si>
  <si>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</si>
  <si>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</si>
  <si>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</si>
  <si>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</si>
  <si>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</si>
  <si>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</si>
  <si>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</si>
  <si>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</si>
  <si>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</si>
  <si>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</si>
  <si>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</si>
  <si>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</si>
  <si>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</si>
  <si>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</si>
  <si>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</si>
  <si>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</si>
  <si>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</si>
  <si>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</si>
  <si>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</si>
  <si>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</si>
  <si>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</si>
  <si>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</si>
  <si>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</si>
  <si>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</si>
  <si>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</si>
  <si>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</si>
  <si>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</si>
  <si>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</si>
  <si>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</si>
  <si>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</si>
  <si>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</si>
  <si>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</si>
  <si>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</si>
  <si>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</si>
  <si>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</si>
  <si>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</si>
  <si>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</si>
  <si>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</si>
  <si>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</si>
  <si>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</si>
  <si>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</si>
  <si>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</si>
  <si>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</si>
  <si>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</si>
  <si>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</si>
  <si>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</si>
  <si>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</si>
  <si>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</si>
  <si>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</si>
  <si>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</si>
  <si>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</si>
  <si>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</si>
  <si>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</si>
  <si>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</si>
  <si>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</si>
  <si>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</si>
  <si>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</si>
  <si>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</si>
  <si>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</si>
  <si>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</si>
  <si>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</si>
  <si>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</si>
  <si>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</si>
  <si>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</si>
  <si>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</si>
  <si>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</si>
  <si>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</si>
  <si>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</si>
  <si>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</si>
  <si>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</si>
  <si>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</si>
  <si>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</si>
  <si>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</si>
  <si>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</si>
  <si>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</si>
  <si>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</si>
  <si>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</si>
  <si>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</si>
  <si>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</si>
  <si>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</si>
  <si>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</si>
  <si>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</si>
  <si>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</si>
  <si>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</si>
  <si>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</si>
  <si>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</si>
  <si>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</si>
  <si>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</si>
  <si>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</si>
  <si>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</si>
  <si>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</si>
  <si>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</si>
  <si>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</si>
  <si>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</si>
  <si>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</si>
  <si>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</si>
  <si>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</si>
  <si>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</si>
  <si>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</si>
  <si>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</si>
  <si>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</si>
  <si>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</si>
  <si>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</si>
  <si>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</si>
  <si>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</si>
  <si>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</si>
  <si>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</si>
  <si>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</si>
  <si>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</si>
  <si>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</si>
  <si>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</si>
  <si>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</si>
  <si>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</si>
  <si>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</si>
  <si>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</si>
  <si>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</si>
  <si>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</si>
  <si>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</si>
  <si>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</si>
  <si>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</si>
  <si>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</si>
  <si>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</si>
  <si>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</si>
  <si>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</si>
  <si>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</si>
  <si>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</si>
  <si>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</si>
  <si>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</si>
  <si>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</si>
  <si>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</si>
  <si>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</si>
  <si>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</si>
  <si>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</si>
  <si>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</si>
  <si>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</si>
  <si>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</si>
  <si>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</si>
  <si>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</si>
  <si>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</si>
  <si>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</si>
  <si>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</si>
  <si>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</si>
  <si>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</si>
  <si>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</si>
  <si>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</si>
  <si>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</si>
  <si>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</si>
  <si>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</si>
  <si>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</si>
  <si>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</si>
  <si>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</si>
  <si>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</si>
  <si>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</si>
  <si>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</si>
  <si>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</si>
  <si>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</si>
  <si>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</si>
  <si>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</si>
  <si>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</si>
  <si>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</si>
  <si>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</si>
  <si>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</si>
  <si>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</si>
  <si>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</si>
  <si>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</si>
  <si>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</si>
  <si>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</si>
  <si>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</si>
  <si>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</si>
  <si>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</si>
  <si>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</si>
  <si>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</si>
  <si>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</si>
  <si>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</si>
  <si>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</si>
  <si>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</si>
  <si>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</si>
  <si>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</si>
  <si>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</si>
  <si>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</si>
  <si>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</si>
  <si>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</si>
  <si>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</si>
  <si>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</si>
  <si>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</si>
  <si>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</si>
  <si>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</si>
  <si>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</si>
  <si>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</si>
  <si>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</si>
  <si>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</si>
  <si>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</si>
  <si>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</si>
  <si>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</si>
  <si>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</si>
  <si>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</si>
  <si>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</si>
  <si>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</si>
  <si>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</si>
  <si>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</si>
  <si>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</si>
  <si>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</si>
  <si>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</si>
  <si>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</si>
  <si>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</si>
  <si>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</si>
  <si>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</si>
  <si>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</si>
  <si>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</si>
  <si>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</si>
  <si>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</si>
  <si>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</si>
  <si>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</si>
  <si>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</si>
  <si>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</si>
  <si>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</si>
  <si>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</si>
  <si>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</si>
  <si>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</si>
  <si>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</si>
  <si>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</si>
  <si>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</si>
  <si>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</si>
  <si>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</si>
  <si>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</si>
  <si>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</si>
  <si>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</si>
  <si>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</si>
  <si>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</si>
  <si>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</si>
  <si>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</si>
  <si>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</si>
  <si>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</si>
  <si>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</si>
  <si>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</si>
  <si>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</si>
  <si>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</si>
  <si>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</si>
  <si>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</si>
  <si>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</si>
  <si>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</si>
  <si>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</si>
  <si>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</si>
  <si>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</si>
  <si>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</si>
  <si>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</si>
  <si>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</si>
  <si>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</si>
  <si>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</si>
  <si>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</si>
  <si>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</si>
  <si>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</si>
  <si>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</si>
  <si>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</si>
  <si>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</si>
  <si>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</si>
  <si>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</si>
  <si>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</si>
  <si>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</si>
  <si>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</si>
  <si>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</si>
  <si>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</si>
  <si>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</si>
  <si>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</si>
  <si>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</si>
  <si>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</si>
  <si>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</si>
  <si>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</si>
  <si>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</si>
  <si>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</si>
  <si>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</si>
  <si>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</si>
  <si>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</si>
  <si>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</si>
  <si>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</si>
  <si>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</si>
  <si>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</si>
  <si>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</si>
  <si>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</si>
  <si>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</si>
  <si>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</si>
  <si>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</si>
  <si>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</si>
  <si>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</si>
  <si>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</si>
  <si>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</si>
  <si>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</si>
  <si>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</si>
  <si>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</si>
  <si>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</si>
  <si>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</si>
  <si>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</si>
  <si>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</si>
  <si>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</si>
  <si>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</si>
  <si>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</si>
  <si>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</si>
  <si>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</si>
  <si>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</si>
  <si>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</si>
  <si>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</si>
  <si>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</si>
  <si>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</si>
  <si>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</si>
  <si>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</si>
  <si>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</si>
  <si>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</si>
  <si>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</si>
  <si>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</si>
  <si>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</si>
  <si>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</si>
  <si>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</si>
  <si>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</si>
  <si>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</si>
  <si>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</si>
  <si>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</si>
  <si>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</si>
  <si>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</si>
  <si>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</si>
  <si>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</si>
  <si>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</si>
  <si>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</si>
  <si>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</si>
  <si>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</si>
  <si>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</si>
  <si>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</si>
  <si>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</si>
  <si>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</si>
  <si>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</si>
  <si>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</si>
  <si>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</si>
  <si>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</si>
  <si>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</si>
  <si>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</si>
  <si>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</si>
  <si>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</si>
  <si>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</si>
  <si>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</si>
  <si>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</si>
  <si>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</si>
  <si>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</si>
  <si>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</si>
  <si>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</si>
  <si>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</si>
  <si>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</si>
  <si>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</si>
  <si>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</si>
  <si>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</si>
  <si>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</si>
  <si>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</si>
  <si>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</si>
  <si>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</si>
  <si>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</si>
  <si>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</si>
  <si>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</si>
  <si>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</si>
  <si>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</si>
  <si>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</si>
  <si>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</si>
  <si>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</si>
  <si>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</si>
  <si>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</si>
  <si>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</si>
  <si>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</si>
  <si>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</si>
  <si>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</si>
  <si>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</si>
  <si>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</si>
  <si>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</si>
  <si>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</si>
  <si>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</si>
  <si>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</si>
  <si>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</si>
  <si>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</si>
  <si>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</si>
  <si>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</si>
  <si>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</si>
  <si>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</si>
  <si>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</si>
  <si>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</si>
  <si>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</si>
  <si>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</si>
  <si>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</si>
  <si>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</si>
  <si>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</si>
  <si>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</si>
  <si>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</si>
  <si>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</si>
  <si>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</si>
  <si>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</si>
  <si>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</si>
  <si>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</si>
  <si>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</si>
  <si>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</si>
  <si>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</si>
  <si>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</si>
  <si>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</si>
  <si>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</si>
  <si>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</si>
  <si>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</si>
  <si>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</si>
  <si>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</si>
  <si>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</si>
  <si>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</si>
  <si>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</si>
  <si>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</si>
  <si>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</si>
  <si>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</si>
  <si>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</si>
  <si>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</si>
  <si>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</si>
  <si>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</si>
  <si>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</si>
  <si>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</si>
  <si>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</si>
  <si>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</si>
  <si>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</si>
  <si>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</si>
  <si>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</si>
  <si>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</si>
  <si>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</si>
  <si>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</si>
  <si>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</si>
  <si>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</si>
  <si>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</si>
  <si>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</si>
  <si>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</si>
  <si>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</si>
  <si>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</si>
  <si>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</si>
  <si>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</si>
  <si>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</si>
  <si>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</si>
  <si>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</si>
  <si>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</si>
  <si>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</si>
  <si>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</si>
  <si>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</si>
  <si>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</si>
  <si>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</si>
  <si>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</si>
  <si>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</si>
  <si>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</si>
  <si>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</si>
  <si>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</si>
  <si>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</si>
  <si>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</si>
  <si>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</si>
  <si>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</si>
  <si>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</si>
  <si>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</si>
  <si>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</si>
  <si>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</si>
  <si>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</si>
  <si>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</si>
  <si>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</si>
  <si>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</si>
  <si>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</si>
  <si>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</si>
  <si>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</si>
  <si>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</si>
  <si>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</si>
  <si>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</si>
  <si>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</si>
  <si>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</si>
  <si>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</si>
  <si>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</si>
  <si>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</si>
  <si>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</si>
  <si>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</si>
  <si>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</si>
  <si>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</si>
  <si>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</si>
  <si>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</si>
  <si>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</si>
  <si>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</si>
  <si>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</si>
  <si>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</si>
  <si>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</si>
  <si>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</si>
  <si>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</si>
  <si>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</si>
  <si>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</si>
  <si>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</si>
  <si>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</si>
  <si>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</si>
  <si>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</si>
  <si>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</si>
  <si>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</si>
  <si>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</si>
  <si>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</si>
  <si>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</si>
  <si>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</si>
  <si>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</si>
  <si>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</si>
  <si>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</si>
  <si>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</si>
  <si>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</si>
  <si>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</si>
  <si>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</si>
  <si>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</si>
  <si>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</si>
  <si>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</si>
  <si>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</si>
  <si>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</si>
  <si>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</si>
  <si>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</si>
  <si>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</si>
  <si>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</si>
  <si>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</si>
  <si>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</si>
  <si>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</si>
  <si>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</si>
  <si>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</si>
  <si>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</si>
  <si>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</si>
  <si>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</si>
  <si>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</si>
  <si>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</si>
  <si>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</si>
  <si>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</si>
  <si>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</si>
  <si>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</si>
  <si>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</si>
  <si>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</si>
  <si>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</si>
  <si>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</si>
  <si>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</si>
  <si>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</si>
  <si>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</si>
  <si>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</si>
  <si>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</si>
  <si>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</si>
  <si>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</si>
  <si>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</si>
  <si>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</si>
  <si>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</si>
  <si>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</si>
  <si>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</si>
  <si>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</si>
  <si>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</si>
  <si>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</si>
  <si>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</si>
  <si>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</si>
  <si>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</si>
  <si>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</si>
  <si>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</si>
  <si>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</si>
  <si>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</si>
  <si>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</si>
  <si>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</si>
  <si>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</si>
  <si>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</si>
  <si>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</si>
  <si>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</si>
  <si>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</si>
  <si>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</si>
  <si>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</si>
  <si>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</si>
  <si>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</si>
  <si>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</si>
  <si>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</si>
  <si>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</si>
  <si>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</si>
  <si>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</si>
  <si>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</si>
  <si>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</si>
  <si>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</si>
  <si>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</si>
  <si>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</si>
  <si>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</si>
  <si>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</si>
  <si>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</si>
  <si>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</si>
  <si>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</si>
  <si>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</si>
  <si>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</si>
  <si>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</si>
  <si>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</si>
  <si>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</si>
  <si>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</si>
  <si>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</si>
  <si>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</si>
  <si>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</si>
  <si>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</si>
  <si>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</si>
  <si>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</si>
  <si>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</si>
  <si>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</si>
  <si>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</si>
  <si>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</si>
  <si>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</si>
  <si>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</si>
  <si>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</si>
  <si>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</si>
  <si>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</si>
  <si>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</si>
  <si>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</si>
  <si>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</si>
  <si>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</si>
  <si>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</si>
  <si>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</si>
  <si>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</si>
  <si>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</si>
  <si>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</si>
  <si>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</si>
  <si>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</si>
  <si>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</si>
  <si>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</si>
  <si>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</si>
  <si>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</si>
  <si>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</si>
  <si>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</si>
  <si>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</si>
  <si>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</si>
  <si>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</si>
  <si>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</si>
  <si>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</si>
  <si>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</si>
  <si>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</si>
  <si>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</si>
  <si>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</si>
  <si>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</si>
  <si>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</si>
  <si>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</si>
  <si>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</si>
  <si>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</si>
  <si>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</si>
  <si>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</si>
  <si>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</si>
  <si>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</si>
  <si>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</si>
  <si>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</si>
  <si>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</si>
  <si>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</si>
  <si>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</si>
  <si>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</si>
  <si>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</si>
  <si>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</si>
  <si>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</si>
  <si>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</si>
  <si>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</si>
  <si>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</si>
  <si>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</si>
  <si>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</si>
  <si>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</si>
  <si>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</si>
  <si>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</si>
  <si>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</si>
  <si>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</si>
  <si>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</si>
  <si>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</si>
  <si>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</si>
  <si>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</si>
  <si>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</si>
  <si>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</si>
  <si>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</si>
  <si>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</si>
  <si>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</si>
  <si>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</si>
  <si>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</si>
  <si>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</si>
  <si>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</si>
  <si>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</si>
  <si>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</si>
  <si>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</si>
  <si>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</si>
  <si>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</si>
  <si>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</si>
  <si>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</si>
  <si>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</si>
  <si>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</si>
  <si>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</si>
  <si>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</si>
  <si>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</si>
  <si>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</si>
  <si>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</si>
  <si>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</si>
  <si>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</si>
  <si>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</si>
  <si>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</si>
  <si>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</si>
  <si>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</si>
  <si>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</si>
  <si>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</si>
  <si>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</si>
  <si>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</si>
  <si>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</si>
  <si>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</si>
  <si>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</si>
  <si>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</si>
  <si>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</si>
  <si>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</si>
  <si>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</si>
  <si>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</si>
  <si>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</si>
  <si>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</si>
  <si>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</si>
  <si>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</si>
  <si>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</si>
  <si>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</si>
  <si>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</si>
  <si>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</si>
  <si>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</si>
  <si>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</si>
  <si>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</si>
  <si>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</si>
  <si>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</si>
  <si>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</si>
  <si>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</si>
  <si>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</si>
  <si>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</si>
  <si>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</si>
  <si>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</si>
  <si>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</si>
  <si>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</si>
  <si>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</si>
  <si>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</si>
  <si>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</si>
  <si>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</si>
  <si>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</si>
  <si>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</si>
  <si>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</si>
  <si>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</si>
  <si>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</si>
  <si>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</si>
  <si>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</si>
  <si>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</si>
  <si>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</si>
  <si>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</si>
  <si>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</si>
  <si>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</si>
  <si>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</si>
  <si>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</si>
  <si>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</si>
  <si>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</si>
  <si>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</si>
  <si>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</si>
  <si>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</si>
  <si>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</si>
  <si>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</si>
  <si>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</si>
  <si>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</si>
  <si>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</si>
  <si>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</si>
  <si>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</si>
  <si>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</si>
  <si>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</si>
  <si>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</si>
  <si>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</si>
  <si>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</si>
  <si>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</si>
  <si>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</si>
  <si>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</si>
  <si>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</si>
  <si>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</si>
  <si>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</si>
  <si>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</si>
  <si>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</si>
  <si>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</si>
  <si>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</si>
  <si>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</si>
  <si>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</si>
  <si>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</si>
  <si>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</si>
  <si>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</si>
  <si>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</si>
  <si>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</si>
  <si>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</si>
  <si>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</si>
  <si>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</si>
  <si>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</si>
  <si>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</si>
  <si>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</si>
  <si>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</si>
  <si>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</si>
  <si>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</si>
  <si>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</si>
  <si>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</si>
  <si>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</si>
  <si>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</si>
  <si>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</si>
  <si>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</si>
  <si>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</si>
  <si>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</si>
  <si>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</si>
  <si>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</si>
  <si>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</si>
  <si>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</si>
  <si>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</si>
  <si>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</si>
  <si>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</si>
  <si>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</si>
  <si>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</si>
  <si>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</si>
  <si>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</si>
  <si>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</si>
  <si>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</si>
  <si>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</si>
  <si>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</si>
  <si>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</si>
  <si>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</si>
  <si>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</si>
  <si>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</si>
  <si>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</si>
  <si>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</si>
  <si>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</si>
  <si>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</si>
  <si>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</si>
  <si>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</si>
  <si>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</si>
  <si>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</si>
  <si>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</si>
  <si>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</si>
  <si>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</si>
  <si>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</si>
  <si>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</si>
  <si>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</si>
  <si>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</si>
  <si>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</si>
  <si>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</si>
  <si>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</si>
  <si>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</si>
  <si>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</si>
  <si>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</si>
  <si>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</si>
  <si>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</si>
  <si>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</si>
  <si>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</si>
  <si>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</si>
  <si>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</si>
  <si>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</si>
  <si>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</si>
  <si>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</si>
  <si>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</si>
  <si>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</si>
  <si>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</si>
  <si>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</si>
  <si>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</si>
  <si>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</si>
  <si>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</si>
  <si>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</si>
  <si>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</si>
  <si>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</si>
  <si>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</si>
  <si>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</si>
  <si>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</si>
  <si>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</si>
  <si>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</si>
  <si>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</si>
  <si>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</si>
  <si>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</si>
  <si>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</si>
  <si>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</si>
  <si>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</si>
  <si>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</si>
  <si>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</si>
  <si>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</si>
  <si>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</si>
  <si>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</si>
  <si>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</si>
  <si>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</si>
  <si>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</si>
  <si>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</si>
  <si>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</si>
  <si>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</si>
  <si>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</si>
  <si>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</si>
  <si>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</si>
  <si>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</si>
  <si>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</si>
  <si>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</si>
  <si>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</si>
  <si>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</si>
  <si>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</si>
  <si>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</si>
  <si>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</si>
  <si>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</si>
  <si>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</si>
  <si>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</si>
  <si>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</si>
  <si>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</si>
  <si>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</si>
  <si>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</si>
  <si>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</si>
  <si>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</si>
  <si>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</si>
  <si>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</si>
  <si>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</si>
  <si>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</si>
  <si>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</si>
  <si>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</si>
  <si>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</si>
  <si>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</si>
  <si>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</si>
  <si>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</si>
  <si>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</si>
  <si>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</si>
  <si>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</si>
  <si>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</si>
  <si>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</si>
  <si>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</si>
  <si>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</si>
  <si>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</si>
  <si>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</si>
  <si>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</si>
  <si>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</si>
  <si>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</si>
  <si>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</si>
  <si>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</si>
  <si>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</si>
  <si>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</si>
  <si>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</si>
  <si>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</si>
  <si>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</si>
  <si>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</si>
  <si>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</si>
  <si>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</si>
  <si>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</si>
  <si>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</si>
  <si>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</si>
  <si>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</si>
  <si>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</si>
  <si>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</si>
  <si>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</si>
  <si>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</si>
  <si>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</si>
  <si>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</si>
  <si>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</si>
  <si>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</si>
  <si>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</si>
  <si>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</si>
  <si>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</si>
  <si>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</si>
  <si>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</si>
  <si>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</si>
  <si>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</si>
  <si>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</si>
  <si>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</si>
  <si>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</si>
  <si>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</si>
  <si>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</si>
  <si>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</si>
  <si>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</si>
  <si>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</si>
  <si>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</si>
  <si>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</si>
  <si>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</si>
  <si>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</si>
  <si>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</si>
  <si>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</si>
  <si>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</si>
  <si>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</si>
  <si>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</si>
  <si>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</si>
  <si>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</si>
  <si>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</si>
  <si>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</si>
  <si>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</si>
  <si>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</si>
  <si>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</si>
  <si>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</si>
  <si>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</si>
  <si>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</si>
  <si>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</si>
  <si>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</si>
  <si>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</si>
  <si>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</si>
  <si>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</si>
  <si>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</si>
  <si>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</si>
  <si>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</si>
  <si>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</si>
  <si>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</si>
  <si>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</si>
  <si>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</si>
  <si>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</si>
  <si>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</si>
  <si>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</si>
  <si>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</si>
  <si>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</si>
  <si>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</si>
  <si>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</si>
  <si>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</si>
  <si>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</si>
  <si>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</si>
  <si>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</si>
  <si>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</si>
  <si>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</si>
  <si>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</si>
  <si>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</si>
  <si>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</si>
  <si>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</si>
  <si>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</si>
  <si>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</si>
  <si>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</si>
  <si>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</si>
  <si>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</si>
  <si>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</si>
  <si>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</si>
  <si>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</si>
  <si>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</si>
  <si>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</si>
  <si>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</si>
  <si>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</si>
  <si>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</si>
  <si>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</si>
  <si>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</si>
  <si>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</si>
  <si>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</si>
  <si>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</si>
  <si>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</si>
  <si>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</si>
  <si>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</si>
  <si>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</si>
  <si>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</si>
  <si>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</si>
  <si>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</si>
  <si>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</si>
  <si>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</si>
  <si>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</si>
  <si>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</si>
  <si>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</si>
  <si>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</si>
  <si>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</si>
  <si>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</si>
  <si>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</si>
  <si>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</si>
  <si>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</si>
  <si>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</si>
  <si>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</si>
  <si>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</si>
  <si>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</si>
  <si>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</si>
  <si>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</si>
  <si>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</si>
  <si>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</si>
  <si>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</si>
  <si>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</si>
  <si>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</si>
  <si>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</si>
  <si>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</si>
  <si>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</si>
  <si>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</si>
  <si>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</si>
  <si>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</si>
  <si>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</si>
  <si>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</si>
  <si>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</si>
  <si>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</si>
  <si>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</si>
  <si>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</si>
  <si>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</si>
  <si>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</si>
  <si>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</si>
  <si>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</si>
  <si>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</si>
  <si>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</si>
  <si>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</si>
  <si>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</si>
  <si>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</si>
  <si>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</si>
  <si>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</si>
  <si>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</si>
  <si>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</si>
  <si>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</si>
  <si>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</si>
  <si>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</si>
  <si>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</si>
  <si>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</si>
  <si>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</si>
  <si>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</si>
  <si>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</si>
  <si>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</si>
  <si>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</si>
  <si>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</si>
  <si>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</si>
  <si>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</si>
  <si>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</si>
  <si>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</si>
  <si>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</si>
  <si>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</si>
  <si>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</si>
  <si>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</si>
  <si>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</si>
  <si>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</si>
  <si>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</si>
  <si>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</si>
  <si>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</si>
  <si>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</si>
  <si>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</si>
  <si>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</si>
  <si>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</si>
  <si>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</si>
  <si>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</si>
  <si>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</si>
  <si>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</si>
  <si>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</si>
  <si>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</si>
  <si>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</si>
  <si>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</si>
  <si>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</si>
  <si>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</si>
  <si>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</si>
  <si>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</si>
  <si>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</si>
  <si>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</si>
  <si>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</si>
  <si>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</si>
  <si>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</si>
  <si>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</si>
  <si>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</si>
  <si>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</si>
  <si>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</si>
  <si>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</si>
  <si>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</si>
  <si>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</si>
  <si>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</si>
  <si>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</si>
  <si>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</si>
  <si>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</si>
  <si>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</si>
  <si>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</si>
  <si>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</si>
  <si>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</si>
  <si>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</si>
  <si>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</si>
  <si>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</si>
  <si>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</si>
  <si>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</si>
  <si>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</si>
  <si>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</si>
  <si>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</si>
  <si>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</si>
  <si>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</si>
  <si>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</si>
  <si>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</si>
  <si>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</si>
  <si>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</si>
  <si>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</si>
  <si>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</si>
  <si>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</si>
  <si>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</si>
  <si>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</si>
  <si>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</si>
  <si>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</si>
  <si>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</si>
  <si>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</si>
  <si>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</si>
  <si>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</si>
  <si>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</si>
  <si>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</si>
  <si>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</si>
  <si>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</si>
  <si>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</si>
  <si>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</si>
  <si>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</si>
  <si>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</si>
  <si>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</si>
  <si>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</si>
  <si>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</si>
  <si>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</si>
  <si>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</si>
  <si>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</si>
  <si>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</si>
  <si>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</si>
  <si>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</si>
  <si>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</si>
  <si>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</si>
  <si>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</si>
  <si>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</si>
  <si>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</si>
  <si>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</si>
  <si>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</si>
  <si>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</si>
  <si>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</si>
  <si>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</si>
  <si>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</si>
  <si>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</si>
  <si>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</si>
  <si>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</si>
  <si>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</si>
  <si>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</si>
  <si>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</si>
  <si>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</si>
  <si>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</si>
  <si>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</si>
  <si>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</si>
  <si>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</si>
  <si>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</si>
  <si>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</si>
  <si>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</si>
  <si>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</si>
  <si>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</si>
  <si>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</si>
  <si>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</si>
  <si>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</si>
  <si>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</si>
  <si>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</si>
  <si>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</si>
  <si>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</si>
  <si>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</si>
  <si>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</si>
  <si>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</si>
  <si>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</si>
  <si>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</si>
  <si>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</si>
  <si>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</si>
  <si>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</si>
  <si>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</si>
  <si>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</si>
  <si>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</si>
  <si>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</si>
  <si>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</si>
  <si>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</si>
  <si>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</si>
  <si>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</si>
  <si>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</si>
  <si>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</si>
  <si>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</si>
  <si>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</si>
  <si>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</si>
  <si>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</si>
  <si>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</si>
  <si>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</si>
  <si>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</si>
  <si>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</si>
  <si>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</si>
  <si>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</si>
  <si>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</si>
  <si>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</si>
  <si>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</si>
  <si>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</si>
  <si>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</si>
  <si>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</si>
  <si>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</si>
  <si>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</si>
  <si>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</si>
  <si>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</si>
  <si>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</si>
  <si>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</si>
  <si>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</si>
  <si>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</si>
  <si>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</si>
  <si>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</si>
  <si>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</si>
  <si>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</si>
  <si>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</si>
  <si>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</si>
  <si>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</si>
  <si>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</si>
  <si>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</si>
  <si>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</si>
  <si>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</si>
  <si>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</si>
  <si>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</si>
  <si>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</si>
  <si>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</si>
  <si>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</si>
  <si>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</si>
  <si>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</si>
  <si>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</si>
  <si>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</si>
  <si>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</si>
  <si>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</si>
  <si>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</si>
  <si>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</si>
  <si>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</si>
  <si>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</si>
  <si>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</si>
  <si>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</si>
  <si>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</si>
  <si>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</si>
  <si>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</si>
  <si>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</si>
  <si>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</si>
  <si>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</si>
  <si>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</si>
  <si>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</si>
  <si>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</si>
  <si>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</si>
  <si>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</si>
  <si>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</si>
  <si>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</si>
  <si>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</si>
  <si>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</si>
  <si>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</si>
  <si>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</si>
  <si>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</si>
  <si>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</si>
  <si>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</si>
  <si>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</si>
  <si>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</si>
  <si>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</si>
  <si>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</si>
  <si>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</si>
  <si>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</si>
  <si>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</si>
  <si>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</si>
  <si>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</si>
  <si>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</si>
  <si>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</si>
  <si>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</si>
  <si>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</si>
  <si>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</si>
  <si>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</si>
  <si>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</si>
  <si>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</si>
  <si>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</si>
  <si>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</si>
  <si>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</si>
  <si>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</si>
  <si>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</si>
  <si>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</si>
  <si>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</si>
  <si>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</si>
  <si>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</si>
  <si>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</si>
  <si>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</si>
  <si>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</si>
  <si>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</si>
  <si>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</si>
  <si>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</si>
  <si>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</si>
  <si>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</si>
  <si>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</si>
  <si>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</si>
  <si>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</si>
  <si>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</si>
  <si>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</si>
  <si>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</si>
  <si>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</si>
  <si>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</si>
  <si>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</si>
  <si>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</si>
  <si>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</si>
  <si>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</si>
  <si>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</si>
  <si>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</si>
  <si>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</si>
  <si>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</si>
  <si>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</si>
  <si>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</si>
  <si>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</si>
  <si>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</si>
  <si>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</si>
  <si>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</si>
  <si>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</si>
  <si>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</si>
  <si>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</si>
  <si>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</si>
  <si>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</si>
  <si>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</si>
  <si>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</si>
  <si>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</si>
  <si>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</si>
  <si>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</si>
  <si>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</si>
  <si>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</si>
  <si>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</si>
  <si>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</si>
  <si>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</si>
  <si>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</si>
  <si>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</si>
  <si>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</si>
  <si>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</si>
  <si>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</si>
  <si>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</si>
  <si>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</si>
  <si>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</si>
  <si>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</si>
  <si>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</si>
  <si>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</si>
  <si>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</si>
  <si>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</si>
  <si>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</si>
  <si>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</si>
  <si>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</si>
  <si>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</si>
  <si>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</si>
  <si>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</si>
  <si>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</si>
  <si>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</si>
  <si>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</si>
  <si>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</si>
  <si>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</si>
  <si>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</si>
  <si>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</si>
  <si>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</si>
  <si>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</si>
  <si>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</si>
  <si>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</si>
  <si>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</si>
  <si>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</si>
  <si>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</si>
  <si>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</si>
  <si>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</si>
  <si>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</si>
  <si>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</si>
  <si>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</si>
  <si>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</si>
  <si>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</si>
  <si>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</si>
  <si>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</si>
  <si>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</si>
  <si>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</si>
  <si>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</si>
  <si>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</si>
  <si>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</si>
  <si>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</si>
  <si>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</si>
  <si>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</si>
  <si>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</si>
  <si>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</si>
  <si>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</si>
  <si>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</si>
  <si>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</si>
  <si>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</si>
  <si>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</si>
  <si>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</si>
  <si>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</si>
  <si>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</si>
  <si>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</si>
  <si>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</si>
  <si>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</si>
  <si>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</si>
  <si>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</si>
  <si>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</si>
  <si>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</si>
  <si>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</si>
  <si>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</si>
  <si>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</si>
  <si>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</si>
  <si>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</si>
  <si>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</si>
  <si>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</si>
  <si>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</si>
  <si>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</si>
  <si>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</si>
  <si>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</si>
  <si>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</si>
  <si>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</si>
  <si>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</si>
  <si>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</si>
  <si>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</si>
  <si>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</si>
  <si>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</si>
  <si>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</si>
  <si>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</si>
  <si>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</si>
  <si>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</si>
  <si>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</si>
  <si>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</si>
  <si>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</si>
  <si>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</si>
  <si>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</si>
  <si>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</si>
  <si>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</si>
  <si>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</si>
  <si>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</si>
  <si>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</si>
  <si>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</si>
  <si>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</si>
  <si>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</si>
  <si>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</si>
  <si>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</si>
  <si>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</si>
  <si>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</si>
  <si>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</si>
  <si>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</si>
  <si>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</si>
  <si>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</si>
  <si>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</si>
  <si>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</si>
  <si>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</si>
  <si>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</si>
  <si>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</si>
  <si>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</si>
  <si>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</si>
  <si>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</si>
  <si>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</si>
  <si>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</si>
  <si>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</si>
  <si>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</si>
  <si>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</si>
  <si>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</si>
  <si>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</si>
  <si>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</si>
  <si>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</si>
  <si>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</si>
  <si>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</si>
  <si>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</si>
  <si>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</si>
  <si>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</si>
  <si>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</si>
  <si>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</si>
  <si>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</si>
  <si>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</si>
  <si>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</si>
  <si>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</si>
  <si>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</si>
  <si>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</si>
  <si>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</si>
  <si>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</si>
  <si>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</si>
  <si>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</si>
  <si>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</si>
  <si>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</si>
  <si>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</si>
  <si>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</si>
  <si>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</si>
  <si>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</si>
  <si>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</si>
  <si>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</si>
  <si>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</si>
  <si>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</si>
  <si>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</si>
  <si>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</si>
  <si>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</si>
  <si>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</si>
  <si>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</si>
  <si>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</si>
  <si>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</si>
  <si>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</si>
  <si>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</si>
  <si>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</si>
  <si>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</si>
  <si>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</si>
  <si>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</si>
  <si>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</si>
  <si>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</si>
  <si>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</si>
  <si>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</si>
  <si>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</si>
  <si>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</si>
  <si>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</si>
  <si>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</si>
  <si>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</si>
  <si>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</si>
  <si>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</si>
  <si>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</si>
  <si>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</si>
  <si>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</si>
  <si>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</si>
  <si>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</si>
  <si>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</si>
  <si>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</si>
  <si>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</si>
  <si>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</si>
  <si>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</si>
  <si>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</si>
  <si>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</si>
  <si>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</si>
  <si>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</si>
  <si>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</si>
  <si>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</si>
  <si>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</si>
  <si>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</si>
  <si>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</si>
  <si>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</si>
  <si>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</si>
  <si>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</si>
  <si>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</si>
  <si>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</si>
  <si>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</si>
  <si>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</si>
  <si>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</si>
  <si>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</si>
  <si>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</si>
  <si>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</si>
  <si>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</si>
  <si>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</si>
  <si>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</si>
  <si>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</si>
  <si>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</si>
  <si>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</si>
  <si>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</si>
  <si>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</si>
  <si>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</si>
  <si>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</si>
  <si>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</si>
  <si>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</si>
  <si>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</si>
  <si>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</si>
  <si>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</si>
  <si>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</si>
  <si>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</si>
  <si>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</si>
  <si>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</si>
  <si>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</si>
  <si>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</si>
  <si>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</si>
  <si>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</si>
  <si>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</si>
  <si>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</si>
  <si>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</si>
  <si>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</si>
  <si>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</si>
  <si>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</si>
  <si>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</si>
  <si>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</si>
  <si>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</si>
  <si>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</si>
  <si>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</si>
  <si>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</si>
  <si>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</si>
  <si>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</si>
  <si>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</si>
  <si>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</si>
  <si>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</si>
  <si>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</si>
  <si>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</si>
  <si>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</si>
  <si>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</si>
  <si>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</si>
  <si>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</si>
  <si>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</si>
  <si>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</si>
  <si>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</si>
  <si>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</si>
  <si>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</si>
  <si>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</si>
  <si>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</si>
  <si>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</si>
  <si>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</si>
  <si>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</si>
  <si>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</si>
  <si>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</si>
  <si>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</si>
  <si>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</si>
  <si>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</si>
  <si>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</si>
  <si>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</si>
  <si>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</si>
  <si>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</si>
  <si>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</si>
  <si>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</si>
  <si>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</si>
  <si>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</si>
  <si>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</si>
  <si>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</si>
  <si>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</si>
  <si>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</si>
  <si>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</si>
  <si>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</si>
  <si>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</si>
  <si>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</si>
  <si>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</si>
  <si>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</si>
  <si>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</si>
  <si>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</si>
  <si>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</si>
  <si>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</si>
  <si>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</si>
  <si>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</si>
  <si>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</si>
  <si>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</si>
  <si>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</si>
  <si>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</si>
  <si>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</si>
  <si>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</si>
  <si>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</si>
  <si>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</si>
  <si>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</si>
  <si>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</si>
  <si>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</si>
  <si>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</si>
  <si>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</si>
  <si>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</si>
  <si>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</si>
  <si>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</si>
  <si>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</si>
  <si>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</si>
  <si>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</si>
  <si>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</si>
  <si>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</si>
  <si>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</si>
  <si>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</si>
  <si>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</si>
  <si>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</si>
  <si>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</si>
  <si>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</si>
  <si>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</si>
  <si>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</si>
  <si>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</si>
  <si>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</si>
  <si>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</si>
  <si>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</si>
  <si>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</si>
  <si>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</si>
  <si>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</si>
  <si>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</si>
  <si>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</si>
  <si>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</si>
  <si>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</si>
  <si>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</si>
  <si>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</si>
  <si>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</si>
  <si>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</si>
  <si>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</si>
  <si>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</si>
  <si>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</si>
  <si>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</si>
  <si>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</si>
  <si>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</si>
  <si>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</si>
  <si>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</si>
  <si>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</si>
  <si>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</si>
  <si>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</si>
  <si>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</si>
  <si>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</si>
  <si>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</si>
  <si>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</si>
  <si>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</si>
  <si>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</si>
  <si>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</si>
  <si>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</si>
  <si>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</si>
  <si>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</si>
  <si>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</si>
  <si>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</si>
  <si>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</si>
  <si>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</si>
  <si>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</si>
  <si>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</si>
  <si>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</si>
  <si>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</si>
  <si>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</si>
  <si>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</si>
  <si>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</si>
  <si>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</si>
  <si>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</si>
  <si>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</si>
  <si>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</si>
  <si>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</si>
  <si>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</si>
  <si>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</si>
  <si>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</si>
  <si>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</si>
  <si>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</si>
  <si>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</si>
  <si>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</si>
  <si>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</si>
  <si>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</si>
  <si>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</si>
  <si>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</si>
  <si>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</si>
  <si>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</si>
  <si>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</si>
  <si>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</si>
  <si>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</si>
  <si>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</si>
  <si>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</si>
  <si>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</si>
  <si>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</si>
  <si>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</si>
  <si>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</si>
  <si>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</si>
  <si>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</si>
  <si>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</si>
  <si>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</si>
  <si>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</si>
  <si>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</si>
  <si>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</si>
  <si>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</si>
  <si>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</si>
  <si>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</si>
  <si>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</si>
  <si>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</si>
  <si>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</si>
  <si>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</si>
  <si>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</si>
  <si>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</si>
  <si>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</si>
  <si>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</si>
  <si>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</si>
  <si>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</si>
  <si>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</si>
  <si>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</si>
  <si>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</si>
  <si>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</si>
  <si>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</si>
  <si>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</si>
  <si>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</si>
  <si>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</si>
  <si>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</si>
  <si>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</si>
  <si>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</si>
  <si>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</si>
  <si>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</si>
  <si>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</si>
  <si>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</si>
  <si>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</si>
  <si>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</si>
  <si>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</si>
  <si>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</si>
  <si>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</si>
  <si>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</si>
  <si>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</si>
  <si>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</si>
  <si>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</si>
  <si>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</si>
  <si>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</si>
  <si>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</si>
  <si>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</si>
  <si>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</si>
  <si>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</si>
  <si>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</si>
  <si>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</si>
  <si>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</si>
  <si>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</si>
  <si>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</si>
  <si>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</si>
  <si>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</si>
  <si>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</si>
  <si>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</si>
  <si>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</si>
  <si>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</si>
  <si>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</si>
  <si>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</si>
  <si>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</si>
  <si>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</si>
  <si>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</si>
  <si>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</si>
  <si>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</si>
  <si>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</si>
  <si>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</si>
  <si>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</si>
  <si>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</si>
  <si>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</si>
  <si>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</si>
  <si>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</si>
  <si>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</si>
  <si>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</si>
  <si>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</si>
  <si>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</si>
  <si>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</si>
  <si>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</si>
  <si>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</si>
  <si>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</si>
  <si>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</si>
  <si>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</si>
  <si>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</si>
  <si>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</si>
  <si>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</si>
  <si>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</si>
  <si>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</si>
  <si>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</si>
  <si>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</si>
  <si>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</si>
  <si>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</si>
  <si>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</si>
  <si>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</si>
  <si>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</si>
  <si>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</si>
  <si>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</si>
  <si>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</si>
  <si>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</si>
  <si>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</si>
  <si>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</si>
  <si>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</si>
  <si>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</si>
  <si>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</si>
  <si>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</si>
  <si>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</si>
  <si>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</si>
  <si>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</si>
  <si>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</si>
  <si>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</si>
  <si>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</si>
  <si>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</si>
  <si>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</si>
  <si>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</si>
  <si>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</si>
  <si>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</si>
  <si>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</si>
  <si>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</si>
  <si>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</si>
  <si>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</si>
  <si>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</si>
  <si>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</si>
  <si>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</si>
  <si>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</si>
  <si>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</si>
  <si>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</si>
  <si>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</si>
  <si>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</si>
  <si>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</si>
  <si>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</si>
  <si>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</si>
  <si>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</si>
  <si>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</si>
  <si>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</si>
  <si>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</si>
  <si>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</si>
  <si>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</si>
  <si>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</si>
  <si>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</si>
  <si>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</si>
  <si>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</si>
  <si>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</si>
  <si>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</si>
  <si>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</si>
  <si>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</si>
  <si>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</si>
  <si>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</si>
  <si>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</si>
  <si>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</si>
  <si>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</si>
  <si>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</si>
  <si>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</si>
  <si>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</si>
  <si>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</si>
  <si>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</si>
  <si>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</si>
  <si>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</si>
  <si>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</si>
  <si>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</si>
  <si>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</si>
  <si>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</si>
  <si>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</si>
  <si>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</si>
  <si>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</si>
  <si>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</si>
  <si>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</si>
  <si>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</si>
  <si>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</si>
  <si>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</si>
  <si>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</si>
  <si>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</si>
  <si>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</si>
  <si>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</si>
  <si>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</si>
  <si>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</si>
  <si>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</si>
  <si>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</si>
  <si>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</si>
  <si>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</si>
  <si>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</si>
  <si>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</si>
  <si>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</si>
  <si>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</si>
  <si>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</si>
  <si>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</si>
  <si>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</si>
  <si>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</si>
  <si>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</si>
  <si>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</si>
  <si>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</si>
  <si>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</si>
  <si>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</si>
  <si>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</si>
  <si>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</si>
  <si>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</si>
  <si>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</si>
  <si>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</si>
  <si>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</si>
  <si>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</si>
  <si>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</si>
  <si>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</si>
  <si>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</si>
  <si>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</si>
  <si>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</si>
  <si>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</si>
  <si>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</si>
  <si>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</si>
  <si>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</si>
  <si>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</si>
  <si>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</si>
  <si>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</si>
  <si>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</si>
  <si>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</si>
  <si>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</si>
  <si>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</si>
  <si>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</si>
  <si>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</si>
  <si>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</si>
  <si>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</si>
  <si>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</si>
  <si>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</si>
  <si>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</si>
  <si>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</si>
  <si>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</si>
  <si>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</si>
  <si>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</si>
  <si>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</si>
  <si>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</si>
  <si>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</si>
  <si>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</si>
  <si>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</si>
  <si>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</si>
  <si>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</si>
  <si>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</si>
  <si>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</si>
  <si>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</si>
  <si>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</si>
  <si>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</si>
  <si>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</si>
  <si>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</si>
  <si>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</si>
  <si>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</si>
  <si>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</si>
  <si>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</si>
  <si>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</si>
  <si>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</si>
  <si>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</si>
  <si>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</si>
  <si>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</si>
  <si>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</si>
  <si>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</si>
  <si>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</si>
  <si>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</si>
  <si>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</si>
  <si>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</si>
  <si>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</si>
  <si>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</si>
  <si>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</si>
  <si>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</si>
  <si>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</si>
  <si>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</si>
  <si>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</si>
  <si>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</si>
  <si>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</si>
  <si>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</si>
  <si>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</si>
  <si>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</si>
  <si>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</si>
  <si>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</si>
  <si>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</si>
  <si>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</si>
  <si>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</si>
  <si>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</si>
  <si>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</si>
  <si>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</si>
  <si>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</si>
  <si>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</si>
  <si>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</si>
  <si>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</si>
  <si>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</si>
  <si>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</si>
  <si>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</si>
  <si>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</si>
  <si>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</si>
  <si>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</si>
  <si>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</si>
  <si>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</si>
  <si>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</si>
  <si>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</si>
  <si>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</si>
  <si>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</si>
  <si>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</si>
  <si>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</si>
  <si>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</si>
  <si>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</si>
  <si>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</si>
  <si>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</si>
  <si>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</si>
  <si>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</si>
  <si>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</si>
  <si>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</si>
  <si>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</si>
  <si>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</si>
  <si>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</si>
  <si>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</si>
  <si>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</si>
  <si>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</si>
  <si>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</si>
  <si>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</si>
  <si>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</si>
  <si>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</si>
  <si>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</si>
  <si>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</si>
  <si>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</si>
  <si>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</si>
  <si>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</si>
  <si>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</si>
  <si>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</si>
  <si>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</si>
  <si>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</si>
  <si>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</si>
  <si>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</si>
  <si>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</si>
  <si>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</si>
  <si>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</si>
  <si>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</si>
  <si>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</si>
  <si>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</si>
  <si>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</si>
  <si>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</si>
  <si>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</si>
  <si>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</si>
  <si>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</si>
  <si>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</si>
  <si>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</si>
  <si>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</si>
  <si>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</si>
  <si>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</si>
  <si>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</si>
  <si>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</si>
  <si>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</si>
  <si>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</si>
  <si>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</si>
  <si>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</si>
  <si>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</si>
  <si>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</si>
  <si>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</si>
  <si>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</si>
  <si>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</si>
  <si>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</si>
  <si>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</si>
  <si>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</si>
  <si>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</si>
  <si>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</si>
  <si>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</si>
  <si>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</si>
  <si>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</si>
  <si>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</si>
  <si>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</si>
  <si>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</si>
  <si>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</si>
  <si>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</si>
  <si>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</si>
  <si>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</si>
  <si>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</si>
  <si>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</si>
  <si>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</si>
  <si>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</si>
  <si>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</si>
  <si>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</si>
  <si>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</si>
  <si>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</si>
  <si>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</si>
  <si>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</si>
  <si>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</si>
  <si>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</si>
  <si>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</si>
  <si>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</si>
  <si>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</si>
  <si>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</si>
  <si>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</si>
  <si>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</si>
  <si>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</si>
  <si>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</si>
  <si>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</si>
  <si>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</si>
  <si>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</si>
  <si>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</si>
  <si>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</si>
  <si>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</si>
  <si>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</si>
  <si>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</si>
  <si>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</si>
  <si>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</si>
  <si>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</si>
  <si>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</si>
  <si>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</si>
  <si>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</si>
  <si>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</si>
  <si>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</si>
  <si>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</si>
  <si>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</si>
  <si>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</si>
  <si>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</si>
  <si>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</si>
  <si>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</si>
  <si>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</si>
  <si>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</si>
  <si>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</si>
  <si>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</si>
  <si>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</si>
  <si>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</si>
  <si>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</si>
  <si>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</si>
  <si>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</si>
  <si>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</si>
  <si>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</si>
  <si>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</si>
  <si>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</si>
  <si>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</si>
  <si>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</si>
  <si>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</si>
  <si>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</si>
  <si>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</si>
  <si>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</si>
  <si>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</si>
  <si>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</si>
  <si>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</si>
  <si>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</si>
  <si>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</si>
  <si>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</si>
  <si>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</si>
  <si>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</si>
  <si>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</si>
  <si>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</si>
  <si>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</si>
  <si>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</si>
  <si>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</si>
  <si>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</si>
  <si>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</si>
  <si>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</si>
  <si>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</si>
  <si>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</si>
  <si>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</si>
  <si>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</si>
  <si>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</si>
  <si>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</si>
  <si>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</si>
  <si>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</si>
  <si>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</si>
  <si>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</si>
  <si>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</si>
  <si>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</si>
  <si>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</si>
  <si>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</si>
  <si>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</si>
  <si>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</si>
  <si>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</si>
  <si>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</si>
  <si>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</si>
  <si>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</si>
  <si>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</si>
  <si>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</si>
  <si>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</si>
  <si>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</si>
  <si>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</si>
  <si>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</si>
  <si>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</si>
  <si>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</si>
  <si>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</si>
  <si>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</si>
  <si>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</si>
  <si>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</si>
  <si>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</si>
  <si>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</si>
  <si>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</si>
  <si>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</si>
  <si>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</si>
  <si>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</si>
  <si>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</si>
  <si>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</si>
  <si>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</si>
  <si>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</si>
  <si>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</si>
  <si>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</si>
  <si>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</si>
  <si>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</si>
  <si>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</si>
  <si>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</si>
  <si>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</si>
  <si>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</si>
  <si>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</si>
  <si>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</si>
  <si>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</si>
  <si>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</si>
  <si>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</si>
  <si>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</si>
  <si>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</si>
  <si>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</si>
  <si>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</si>
  <si>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</si>
  <si>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</si>
  <si>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</si>
  <si>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</si>
  <si>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</si>
  <si>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</si>
  <si>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</si>
  <si>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</si>
  <si>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</si>
  <si>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</si>
  <si>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</si>
  <si>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</si>
  <si>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</si>
  <si>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</si>
  <si>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</si>
  <si>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</si>
  <si>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</si>
  <si>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</si>
  <si>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</si>
  <si>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</si>
  <si>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</si>
  <si>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</si>
  <si>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</si>
  <si>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</si>
  <si>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</si>
  <si>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</si>
  <si>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</si>
  <si>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</si>
  <si>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</si>
  <si>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</si>
  <si>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</si>
  <si>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</si>
  <si>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</si>
  <si>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</si>
  <si>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</si>
  <si>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</si>
  <si>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</si>
  <si>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</si>
  <si>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</si>
  <si>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</si>
  <si>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</si>
  <si>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</si>
  <si>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</si>
  <si>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</si>
  <si>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</si>
  <si>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</si>
  <si>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</si>
  <si>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</si>
  <si>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</si>
  <si>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</si>
  <si>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</si>
  <si>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</si>
  <si>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</si>
  <si>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</si>
  <si>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</si>
  <si>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</si>
  <si>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</si>
  <si>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</si>
  <si>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</si>
  <si>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</si>
  <si>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</si>
  <si>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</si>
  <si>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</si>
  <si>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</si>
  <si>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</si>
  <si>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</si>
  <si>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</si>
  <si>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</si>
  <si>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</si>
  <si>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</si>
  <si>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</si>
  <si>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</si>
  <si>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</si>
  <si>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</si>
  <si>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</si>
  <si>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</si>
  <si>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</si>
  <si>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</si>
  <si>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</si>
  <si>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</si>
  <si>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</si>
  <si>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</si>
  <si>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</si>
  <si>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</si>
  <si>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</si>
  <si>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</si>
  <si>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</si>
  <si>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</si>
  <si>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</si>
  <si>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</si>
  <si>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</si>
  <si>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</si>
  <si>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</si>
  <si>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</si>
  <si>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</si>
  <si>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</si>
  <si>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</si>
  <si>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</si>
  <si>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</si>
  <si>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</si>
  <si>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</si>
  <si>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</si>
  <si>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</si>
  <si>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</si>
  <si>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</si>
  <si>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</si>
  <si>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</si>
  <si>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</si>
  <si>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</si>
  <si>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</si>
  <si>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</si>
  <si>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</si>
  <si>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</si>
  <si>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</si>
  <si>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</si>
  <si>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</si>
  <si>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</si>
  <si>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</si>
  <si>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</si>
  <si>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</si>
  <si>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</si>
  <si>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</si>
  <si>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</si>
  <si>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</si>
  <si>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</si>
  <si>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</si>
  <si>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</si>
  <si>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</si>
  <si>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</si>
  <si>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</si>
  <si>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</si>
  <si>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</si>
  <si>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</si>
  <si>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</si>
  <si>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</si>
  <si>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</si>
  <si>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</si>
  <si>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</si>
  <si>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</si>
  <si>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</si>
  <si>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</si>
  <si>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</si>
  <si>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</si>
  <si>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</si>
  <si>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</si>
  <si>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</si>
  <si>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</si>
  <si>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</si>
  <si>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</si>
  <si>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</si>
  <si>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</si>
  <si>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</si>
  <si>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</si>
  <si>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</si>
  <si>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</si>
  <si>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</si>
  <si>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</si>
  <si>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</si>
  <si>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</si>
  <si>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</si>
  <si>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</si>
  <si>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</si>
  <si>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</si>
  <si>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</si>
  <si>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</si>
  <si>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</si>
  <si>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</si>
  <si>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</si>
  <si>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</si>
  <si>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</si>
  <si>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</si>
  <si>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</si>
  <si>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</si>
  <si>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</si>
  <si>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</si>
  <si>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</si>
  <si>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</si>
  <si>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</si>
  <si>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</si>
  <si>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</si>
  <si>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</si>
  <si>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</si>
  <si>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</si>
  <si>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</si>
  <si>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</si>
  <si>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</si>
  <si>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</si>
  <si>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</si>
  <si>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</si>
  <si>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</si>
  <si>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</si>
  <si>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</si>
  <si>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</si>
  <si>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</si>
  <si>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</si>
  <si>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</si>
  <si>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</si>
  <si>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</si>
  <si>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</si>
  <si>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</si>
  <si>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</si>
  <si>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</si>
  <si>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</si>
  <si>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</si>
  <si>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</si>
  <si>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</si>
  <si>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</si>
  <si>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</si>
  <si>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</si>
  <si>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</si>
  <si>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</si>
  <si>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</si>
  <si>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</si>
  <si>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</si>
  <si>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</si>
  <si>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</si>
  <si>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</si>
  <si>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</si>
  <si>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</si>
  <si>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</si>
  <si>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</si>
  <si>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</si>
  <si>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</si>
  <si>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</si>
  <si>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</si>
  <si>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</si>
  <si>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</si>
  <si>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</si>
  <si>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</si>
  <si>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</si>
  <si>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</si>
  <si>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</si>
  <si>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</si>
  <si>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</si>
  <si>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</si>
  <si>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</si>
  <si>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</si>
  <si>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</si>
  <si>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</si>
  <si>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</si>
  <si>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</si>
  <si>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</si>
  <si>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</si>
  <si>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</si>
  <si>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</si>
  <si>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</si>
  <si>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</si>
  <si>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</si>
  <si>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</si>
  <si>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</si>
  <si>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</si>
  <si>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</si>
  <si>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</si>
  <si>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</si>
  <si>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</si>
  <si>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</si>
  <si>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</si>
  <si>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</si>
  <si>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</si>
  <si>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</si>
  <si>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</si>
  <si>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</si>
  <si>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</si>
  <si>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</si>
  <si>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</si>
  <si>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</si>
  <si>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</si>
  <si>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</si>
  <si>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</si>
  <si>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</si>
  <si>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</si>
  <si>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</si>
  <si>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</si>
  <si>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</si>
  <si>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</si>
  <si>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</si>
  <si>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</si>
  <si>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</si>
  <si>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</si>
  <si>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</si>
  <si>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</si>
  <si>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</si>
  <si>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</si>
  <si>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</si>
  <si>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</si>
  <si>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</si>
  <si>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</si>
  <si>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</si>
  <si>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</si>
  <si>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</si>
  <si>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</si>
  <si>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</si>
  <si>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</si>
  <si>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</si>
  <si>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</si>
  <si>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</si>
  <si>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</si>
  <si>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</si>
  <si>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</si>
  <si>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</si>
  <si>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</si>
  <si>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</si>
  <si>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</si>
  <si>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</si>
  <si>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</si>
  <si>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</si>
  <si>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</si>
  <si>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</si>
  <si>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</si>
  <si>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</si>
  <si>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</si>
  <si>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</si>
  <si>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</si>
  <si>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</si>
  <si>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</si>
  <si>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</si>
  <si>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</si>
  <si>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</si>
  <si>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</si>
  <si>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</si>
  <si>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</si>
  <si>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</si>
  <si>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</si>
  <si>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</si>
  <si>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</si>
  <si>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</si>
  <si>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</si>
  <si>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</si>
  <si>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</si>
  <si>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</si>
  <si>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</si>
  <si>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</si>
  <si>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</si>
  <si>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</si>
  <si>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</si>
  <si>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</si>
  <si>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</si>
  <si>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</si>
  <si>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</si>
  <si>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</si>
  <si>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</si>
  <si>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</si>
  <si>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</si>
  <si>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</si>
  <si>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</si>
  <si>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</si>
  <si>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</si>
  <si>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</si>
  <si>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</si>
  <si>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</si>
  <si>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</si>
  <si>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</si>
  <si>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</si>
  <si>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</si>
  <si>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</si>
  <si>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</si>
  <si>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</si>
  <si>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</si>
  <si>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</si>
  <si>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</si>
  <si>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</si>
  <si>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</si>
  <si>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</si>
  <si>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</si>
  <si>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</si>
  <si>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</si>
  <si>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</si>
  <si>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</si>
  <si>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</si>
  <si>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</si>
  <si>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</si>
  <si>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</si>
  <si>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</si>
  <si>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</si>
  <si>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</si>
  <si>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</si>
  <si>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</si>
  <si>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</si>
  <si>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</si>
  <si>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</si>
  <si>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</si>
  <si>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</si>
  <si>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</si>
  <si>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</si>
  <si>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</si>
  <si>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</si>
  <si>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</si>
  <si>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</si>
  <si>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</si>
  <si>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</si>
  <si>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</si>
  <si>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</si>
  <si>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</si>
  <si>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</si>
  <si>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</si>
  <si>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</si>
  <si>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</si>
  <si>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</si>
  <si>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</si>
  <si>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</si>
  <si>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</si>
  <si>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</si>
  <si>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</si>
  <si>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</si>
  <si>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</si>
  <si>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</si>
  <si>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</si>
  <si>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</si>
  <si>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</si>
  <si>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</si>
  <si>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</si>
  <si>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</si>
  <si>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</si>
  <si>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</si>
  <si>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</si>
  <si>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</si>
  <si>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</si>
  <si>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</si>
  <si>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</si>
  <si>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</si>
  <si>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</si>
  <si>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</si>
  <si>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</si>
  <si>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</si>
  <si>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</si>
  <si>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</si>
  <si>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</si>
  <si>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</si>
  <si>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</si>
  <si>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</si>
  <si>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</si>
  <si>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</si>
  <si>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</si>
  <si>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</si>
  <si>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</si>
  <si>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</si>
  <si>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</si>
  <si>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</si>
  <si>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</si>
  <si>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</si>
  <si>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</si>
  <si>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</si>
  <si>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</si>
  <si>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</si>
  <si>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</si>
  <si>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</si>
  <si>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</si>
  <si>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</si>
  <si>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</si>
  <si>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</si>
  <si>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</si>
  <si>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</si>
  <si>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</si>
  <si>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</si>
  <si>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</si>
  <si>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</si>
  <si>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</si>
  <si>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</si>
  <si>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</si>
  <si>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</si>
  <si>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</si>
  <si>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</si>
  <si>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</si>
  <si>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</si>
  <si>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</si>
  <si>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</si>
  <si>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</si>
  <si>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</si>
  <si>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</si>
  <si>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</si>
  <si>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</si>
  <si>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</si>
  <si>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</si>
  <si>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</si>
  <si>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</si>
  <si>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</si>
  <si>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</si>
  <si>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</si>
  <si>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</si>
  <si>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</si>
  <si>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</si>
  <si>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</si>
  <si>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</si>
  <si>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</si>
  <si>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</si>
  <si>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</si>
  <si>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</si>
  <si>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</si>
  <si>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</si>
  <si>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</si>
  <si>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</si>
  <si>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</si>
  <si>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</si>
  <si>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</si>
  <si>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</si>
  <si>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</si>
  <si>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</si>
  <si>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</si>
  <si>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</si>
  <si>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</si>
  <si>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</si>
  <si>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</si>
  <si>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</si>
  <si>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</si>
  <si>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</si>
  <si>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</si>
  <si>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</si>
  <si>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</si>
  <si>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</si>
  <si>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</si>
  <si>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</si>
  <si>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</si>
  <si>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</si>
  <si>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</si>
  <si>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</si>
  <si>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</si>
  <si>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</si>
  <si>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</si>
  <si>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</si>
  <si>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</si>
  <si>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</si>
  <si>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</si>
  <si>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</si>
  <si>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</si>
  <si>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</si>
  <si>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</si>
  <si>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</si>
  <si>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</si>
  <si>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</si>
  <si>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</si>
  <si>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</si>
  <si>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</si>
  <si>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</si>
  <si>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</si>
  <si>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</si>
  <si>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</si>
  <si>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</si>
  <si>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</si>
  <si>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</si>
  <si>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</si>
  <si>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</si>
  <si>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</si>
  <si>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</si>
  <si>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</si>
  <si>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</si>
  <si>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</si>
  <si>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</si>
  <si>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</si>
  <si>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</si>
  <si>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</si>
  <si>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</si>
  <si>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</si>
  <si>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</si>
  <si>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</si>
  <si>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</si>
  <si>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</si>
  <si>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</si>
  <si>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</si>
  <si>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</si>
  <si>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</si>
  <si>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</si>
  <si>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</si>
  <si>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</si>
  <si>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</si>
  <si>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</si>
  <si>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</si>
  <si>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</si>
  <si>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</si>
  <si>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</si>
  <si>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</si>
  <si>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</si>
  <si>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</si>
  <si>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</si>
  <si>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</si>
  <si>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</si>
  <si>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</si>
  <si>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</si>
  <si>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</si>
  <si>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</si>
  <si>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</si>
  <si>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</si>
  <si>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</si>
  <si>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</si>
  <si>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</si>
  <si>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</si>
  <si>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</si>
  <si>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</si>
  <si>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</si>
  <si>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</si>
  <si>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</si>
  <si>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</si>
  <si>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</si>
  <si>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</si>
  <si>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</si>
  <si>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</si>
  <si>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</si>
  <si>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</si>
  <si>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</si>
  <si>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</si>
  <si>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</si>
  <si>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</si>
  <si>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</si>
  <si>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</si>
  <si>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</si>
  <si>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</si>
  <si>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</si>
  <si>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</si>
  <si>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</si>
  <si>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</si>
  <si>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</si>
  <si>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</si>
  <si>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</si>
  <si>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</si>
  <si>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</si>
  <si>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</si>
  <si>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</si>
  <si>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</si>
  <si>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</si>
  <si>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</si>
  <si>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</si>
  <si>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</si>
  <si>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</si>
  <si>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</si>
  <si>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</si>
  <si>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</si>
  <si>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</si>
  <si>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</si>
  <si>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</si>
  <si>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</si>
  <si>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</si>
  <si>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</si>
  <si>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</si>
  <si>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</si>
  <si>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</si>
  <si>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</si>
  <si>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</si>
  <si>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</si>
  <si>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</si>
  <si>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</si>
  <si>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</si>
  <si>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</si>
  <si>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</si>
  <si>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</si>
  <si>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</si>
  <si>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</si>
  <si>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</si>
  <si>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</si>
  <si>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</si>
  <si>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</si>
  <si>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</si>
  <si>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</si>
  <si>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</si>
  <si>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</si>
  <si>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</si>
  <si>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</si>
  <si>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</si>
  <si>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</si>
  <si>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</si>
  <si>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</si>
  <si>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</si>
  <si>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</si>
  <si>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</si>
  <si>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</si>
  <si>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</si>
  <si>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</si>
  <si>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</si>
  <si>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</si>
  <si>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</si>
  <si>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</si>
  <si>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</si>
  <si>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</si>
  <si>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</si>
  <si>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</si>
  <si>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</si>
  <si>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</si>
  <si>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</si>
  <si>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</si>
  <si>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</si>
  <si>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</si>
  <si>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</si>
  <si>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</si>
  <si>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</si>
  <si>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</si>
  <si>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</si>
  <si>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</si>
  <si>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</si>
  <si>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</si>
  <si>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</si>
  <si>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</si>
  <si>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</si>
  <si>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</si>
  <si>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</si>
  <si>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</si>
  <si>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</si>
  <si>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</si>
  <si>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</si>
  <si>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</si>
  <si>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</si>
  <si>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</si>
  <si>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</si>
  <si>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</si>
  <si>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</si>
  <si>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</si>
  <si>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</si>
  <si>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</si>
  <si>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</si>
  <si>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</si>
  <si>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</si>
  <si>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</si>
  <si>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</si>
  <si>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</si>
  <si>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</si>
  <si>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</si>
  <si>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</si>
  <si>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</si>
  <si>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</si>
  <si>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</si>
  <si>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</si>
  <si>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</si>
  <si>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</si>
  <si>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</si>
  <si>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</si>
  <si>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</si>
  <si>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</si>
  <si>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</si>
  <si>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</si>
  <si>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</si>
  <si>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</si>
  <si>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</si>
  <si>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</si>
  <si>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</si>
  <si>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</si>
  <si>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</si>
  <si>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</si>
  <si>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</si>
  <si>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</si>
  <si>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</si>
  <si>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</si>
  <si>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</si>
  <si>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</si>
  <si>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</si>
  <si>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</si>
  <si>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</si>
  <si>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</si>
  <si>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</si>
  <si>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</si>
  <si>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</si>
  <si>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</si>
  <si>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</si>
  <si>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</si>
  <si>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</si>
  <si>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</si>
  <si>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</si>
  <si>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</si>
  <si>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</si>
  <si>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</si>
  <si>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</si>
  <si>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</si>
  <si>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</si>
  <si>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</si>
  <si>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</si>
  <si>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</si>
  <si>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</si>
  <si>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</si>
  <si>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</si>
  <si>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</si>
  <si>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</si>
  <si>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</si>
  <si>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</si>
  <si>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</si>
  <si>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</si>
  <si>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</si>
  <si>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</si>
  <si>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</si>
  <si>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</si>
  <si>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</si>
  <si>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</si>
  <si>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</si>
  <si>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</si>
  <si>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</si>
  <si>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</si>
  <si>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</si>
  <si>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</si>
  <si>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</si>
  <si>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</si>
  <si>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</si>
  <si>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</si>
  <si>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</si>
  <si>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</si>
  <si>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</si>
  <si>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</si>
  <si>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</si>
  <si>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</si>
  <si>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</si>
  <si>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</si>
  <si>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</si>
  <si>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</si>
  <si>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</si>
  <si>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</si>
  <si>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</si>
  <si>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</si>
  <si>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</si>
  <si>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</si>
  <si>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</si>
  <si>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</si>
  <si>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</si>
  <si>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</si>
  <si>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</si>
  <si>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</si>
  <si>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</si>
  <si>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</si>
  <si>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</si>
  <si>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</si>
  <si>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</si>
  <si>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</si>
  <si>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</si>
  <si>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</si>
  <si>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</si>
  <si>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</si>
  <si>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</si>
  <si>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</si>
  <si>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</si>
  <si>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</si>
  <si>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</si>
  <si>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</si>
  <si>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</si>
  <si>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</si>
  <si>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</si>
  <si>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</si>
  <si>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</si>
  <si>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</si>
  <si>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</si>
  <si>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</si>
  <si>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</si>
  <si>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</si>
  <si>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</si>
  <si>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</si>
  <si>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</si>
  <si>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</si>
  <si>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</si>
  <si>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</si>
  <si>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</si>
  <si>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</si>
  <si>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</si>
  <si>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</si>
  <si>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</si>
  <si>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</si>
  <si>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</si>
  <si>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</si>
  <si>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</si>
  <si>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</si>
  <si>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</si>
  <si>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</si>
  <si>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</si>
  <si>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</si>
  <si>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</si>
  <si>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</si>
  <si>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</si>
  <si>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</si>
  <si>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</si>
  <si>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</si>
  <si>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</si>
  <si>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</si>
  <si>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</si>
  <si>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</si>
  <si>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</si>
  <si>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</si>
  <si>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</si>
  <si>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</si>
  <si>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</si>
  <si>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</si>
  <si>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</si>
  <si>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</si>
  <si>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</si>
  <si>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</si>
  <si>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</si>
  <si>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</si>
  <si>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</si>
  <si>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</si>
  <si>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</si>
  <si>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</si>
  <si>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</si>
  <si>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</si>
  <si>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</si>
  <si>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</si>
  <si>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</si>
  <si>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</si>
  <si>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</si>
  <si>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</si>
  <si>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</si>
  <si>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</si>
  <si>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</si>
  <si>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</si>
  <si>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</si>
  <si>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</si>
  <si>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</si>
  <si>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</si>
  <si>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</si>
  <si>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</si>
  <si>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</si>
  <si>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</si>
  <si>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</si>
  <si>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</si>
  <si>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</si>
  <si>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</si>
  <si>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</si>
  <si>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</si>
  <si>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</si>
  <si>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</si>
  <si>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</si>
  <si>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</si>
  <si>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</si>
  <si>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</si>
  <si>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</si>
  <si>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</si>
  <si>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</si>
  <si>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</si>
  <si>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</si>
  <si>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</si>
  <si>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</si>
  <si>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</si>
  <si>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</si>
  <si>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</si>
  <si>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</si>
  <si>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</si>
  <si>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</si>
  <si>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</si>
  <si>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</si>
  <si>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</si>
  <si>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</si>
  <si>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</si>
  <si>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</si>
  <si>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</si>
  <si>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</si>
  <si>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</si>
  <si>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</si>
  <si>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</si>
  <si>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</si>
  <si>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</si>
  <si>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</si>
  <si>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</si>
  <si>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</si>
  <si>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</si>
  <si>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</si>
  <si>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</si>
  <si>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</si>
  <si>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</si>
  <si>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</si>
  <si>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</si>
  <si>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</si>
  <si>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</si>
  <si>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</si>
  <si>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</si>
  <si>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</si>
  <si>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</si>
  <si>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</si>
  <si>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</si>
  <si>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</si>
  <si>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</si>
  <si>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</si>
  <si>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</si>
  <si>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</si>
  <si>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</si>
  <si>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</si>
  <si>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</si>
  <si>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</si>
  <si>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</si>
  <si>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</si>
  <si>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</si>
  <si>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</si>
  <si>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</si>
  <si>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</si>
  <si>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</si>
  <si>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</si>
  <si>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</si>
  <si>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</si>
  <si>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</si>
  <si>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</si>
  <si>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</si>
  <si>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</si>
  <si>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</si>
  <si>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</si>
  <si>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</si>
  <si>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</si>
  <si>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</si>
  <si>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</si>
  <si>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</si>
  <si>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</si>
  <si>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</si>
  <si>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</si>
  <si>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</si>
  <si>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</si>
  <si>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</si>
  <si>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</si>
  <si>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</si>
  <si>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</si>
  <si>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</si>
  <si>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</si>
  <si>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</si>
  <si>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</si>
  <si>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</si>
  <si>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</si>
  <si>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</si>
  <si>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</si>
  <si>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</si>
  <si>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</si>
  <si>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</si>
  <si>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</si>
  <si>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</si>
  <si>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</si>
  <si>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</si>
  <si>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</si>
  <si>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</si>
  <si>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</si>
  <si>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</si>
  <si>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</si>
  <si>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</si>
  <si>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</si>
  <si>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</si>
  <si>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</si>
  <si>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</si>
  <si>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</si>
  <si>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</si>
  <si>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</si>
  <si>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</si>
  <si>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</si>
  <si>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</si>
  <si>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</si>
  <si>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</si>
  <si>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</si>
  <si>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</si>
  <si>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</si>
  <si>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</si>
  <si>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</si>
  <si>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</si>
  <si>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</si>
  <si>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</si>
  <si>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</si>
  <si>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</si>
  <si>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</si>
  <si>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</si>
  <si>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</si>
  <si>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</si>
  <si>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</si>
  <si>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</si>
  <si>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</si>
  <si>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</si>
  <si>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</si>
  <si>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</si>
  <si>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</si>
  <si>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</si>
  <si>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</si>
  <si>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</si>
  <si>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</si>
  <si>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</si>
  <si>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</si>
  <si>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</si>
  <si>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</si>
  <si>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</si>
  <si>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</si>
  <si>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</si>
  <si>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</si>
  <si>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</si>
  <si>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</si>
  <si>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</si>
  <si>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</si>
  <si>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</si>
  <si>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</si>
  <si>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</si>
  <si>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</si>
  <si>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</si>
  <si>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</si>
  <si>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</si>
  <si>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</si>
  <si>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</si>
  <si>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</si>
  <si>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</si>
  <si>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</si>
  <si>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</si>
  <si>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</si>
  <si>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</si>
  <si>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</si>
  <si>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</si>
  <si>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</si>
  <si>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</si>
  <si>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</si>
  <si>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</si>
  <si>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</si>
  <si>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</si>
  <si>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</si>
  <si>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</si>
  <si>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</si>
  <si>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</si>
  <si>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</si>
  <si>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</si>
  <si>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</si>
  <si>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</si>
  <si>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</si>
  <si>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</si>
  <si>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</si>
  <si>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</si>
  <si>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</si>
  <si>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</si>
  <si>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</si>
  <si>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</si>
  <si>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</si>
  <si>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</si>
  <si>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</si>
  <si>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</si>
  <si>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</si>
  <si>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</si>
  <si>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</si>
  <si>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</si>
  <si>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</si>
  <si>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</si>
  <si>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</si>
  <si>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</si>
  <si>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</si>
  <si>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</si>
  <si>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</si>
  <si>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</si>
  <si>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</si>
  <si>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</si>
  <si>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</si>
  <si>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</si>
  <si>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</si>
  <si>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</si>
  <si>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</si>
  <si>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</si>
  <si>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</si>
  <si>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</si>
  <si>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</si>
  <si>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</si>
  <si>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</si>
  <si>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</si>
  <si>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</si>
  <si>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</si>
  <si>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</si>
  <si>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</si>
  <si>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</si>
  <si>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</si>
  <si>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</si>
  <si>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</si>
  <si>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</si>
  <si>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</si>
  <si>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</si>
  <si>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</si>
  <si>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</si>
  <si>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</si>
  <si>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</si>
  <si>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</si>
  <si>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</si>
  <si>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</si>
  <si>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</si>
  <si>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</si>
  <si>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</si>
  <si>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</si>
  <si>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</si>
  <si>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</si>
  <si>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</si>
  <si>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</si>
  <si>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</si>
  <si>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</si>
  <si>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</si>
  <si>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</si>
  <si>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</si>
  <si>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</si>
  <si>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</si>
  <si>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</si>
  <si>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</si>
  <si>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</si>
  <si>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</si>
  <si>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</si>
  <si>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</si>
  <si>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</si>
  <si>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</si>
  <si>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</si>
  <si>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</si>
  <si>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</si>
  <si>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</si>
  <si>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</si>
  <si>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</si>
  <si>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</si>
  <si>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</si>
  <si>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</si>
  <si>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</si>
  <si>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</si>
  <si>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</si>
  <si>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</si>
  <si>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</si>
  <si>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</si>
  <si>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</si>
  <si>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</si>
  <si>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</si>
  <si>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</si>
  <si>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</si>
  <si>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</si>
  <si>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</si>
  <si>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</si>
  <si>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</si>
  <si>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</si>
  <si>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</si>
  <si>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</si>
  <si>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</si>
  <si>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</si>
  <si>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</si>
  <si>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</si>
  <si>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</si>
  <si>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</si>
  <si>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</si>
  <si>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</si>
  <si>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</si>
  <si>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</si>
  <si>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</si>
  <si>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</si>
  <si>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</si>
  <si>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</si>
  <si>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</si>
  <si>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</si>
  <si>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</si>
  <si>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</si>
  <si>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</si>
  <si>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</si>
  <si>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</si>
  <si>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</si>
  <si>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</si>
  <si>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</si>
  <si>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</si>
  <si>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</si>
  <si>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</si>
  <si>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</si>
  <si>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</si>
  <si>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</si>
  <si>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</si>
  <si>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</si>
  <si>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</si>
  <si>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</si>
  <si>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</si>
  <si>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</si>
  <si>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</si>
  <si>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</si>
  <si>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</si>
  <si>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</si>
  <si>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</si>
  <si>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</si>
  <si>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</si>
  <si>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</si>
  <si>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</si>
  <si>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</si>
  <si>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</si>
  <si>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</si>
  <si>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</si>
  <si>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</si>
  <si>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</si>
  <si>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</si>
  <si>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</si>
  <si>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</si>
  <si>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</si>
  <si>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</si>
  <si>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</si>
  <si>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</si>
  <si>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</si>
  <si>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</si>
  <si>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</si>
  <si>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</si>
  <si>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</si>
  <si>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</si>
  <si>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</si>
  <si>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</si>
  <si>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</si>
  <si>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</si>
  <si>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</si>
  <si>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</si>
  <si>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</si>
  <si>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</si>
  <si>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</si>
  <si>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</si>
  <si>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</si>
  <si>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</si>
  <si>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</si>
  <si>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</si>
  <si>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</si>
  <si>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</si>
  <si>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</si>
  <si>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</si>
  <si>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</si>
  <si>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</si>
  <si>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</si>
  <si>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</si>
  <si>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</si>
  <si>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</si>
  <si>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</si>
  <si>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</si>
  <si>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</si>
  <si>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</si>
  <si>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</si>
  <si>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</si>
  <si>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</si>
  <si>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</si>
  <si>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</si>
  <si>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</si>
  <si>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</si>
  <si>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</si>
  <si>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</si>
  <si>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</si>
  <si>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</si>
  <si>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</si>
  <si>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</si>
  <si>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</si>
  <si>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</si>
  <si>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</si>
  <si>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</si>
  <si>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</si>
  <si>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</si>
  <si>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</si>
  <si>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</si>
  <si>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</si>
  <si>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</si>
  <si>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</si>
  <si>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</si>
  <si>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</si>
  <si>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</si>
  <si>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</si>
  <si>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</si>
  <si>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</si>
  <si>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</si>
  <si>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</si>
  <si>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</si>
  <si>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</si>
  <si>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</si>
  <si>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</si>
  <si>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</si>
  <si>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</si>
  <si>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</si>
  <si>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</si>
  <si>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</si>
  <si>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</si>
  <si>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</si>
  <si>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</si>
  <si>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</si>
  <si>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</si>
  <si>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</si>
  <si>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</si>
  <si>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</si>
  <si>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</si>
  <si>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</si>
  <si>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</si>
  <si>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</si>
  <si>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</si>
  <si>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</si>
  <si>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</si>
  <si>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</si>
  <si>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</si>
  <si>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</si>
  <si>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</si>
  <si>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</si>
  <si>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</si>
  <si>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</si>
  <si>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</si>
  <si>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</si>
  <si>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</si>
  <si>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</si>
  <si>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</si>
  <si>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</si>
  <si>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</si>
  <si>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</si>
  <si>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</si>
  <si>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</si>
  <si>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</si>
  <si>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</si>
  <si>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</si>
  <si>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</si>
  <si>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</si>
  <si>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</si>
  <si>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</si>
  <si>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</si>
  <si>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</si>
  <si>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</si>
  <si>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</si>
  <si>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</si>
  <si>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</si>
  <si>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</si>
  <si>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</si>
  <si>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</si>
  <si>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</si>
  <si>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</si>
  <si>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</si>
  <si>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</si>
  <si>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</si>
  <si>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</si>
  <si>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</si>
  <si>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</si>
  <si>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</si>
  <si>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</si>
  <si>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</si>
  <si>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</si>
  <si>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</si>
  <si>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</si>
  <si>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</si>
  <si>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</si>
  <si>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</si>
  <si>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</si>
  <si>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</si>
  <si>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</si>
  <si>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</si>
  <si>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</si>
  <si>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</si>
  <si>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</si>
  <si>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</si>
  <si>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</si>
  <si>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</si>
  <si>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</si>
  <si>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</si>
  <si>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</si>
  <si>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</si>
  <si>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</si>
  <si>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</si>
  <si>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</si>
  <si>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</si>
  <si>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</si>
  <si>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</si>
  <si>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</si>
  <si>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</si>
  <si>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</si>
  <si>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</si>
  <si>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</si>
  <si>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</si>
  <si>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</si>
  <si>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</si>
  <si>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</si>
  <si>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</si>
  <si>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</si>
  <si>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</si>
  <si>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</si>
  <si>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</si>
  <si>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</si>
  <si>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</si>
  <si>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</si>
  <si>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</si>
  <si>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</si>
  <si>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</si>
  <si>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</si>
  <si>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</si>
  <si>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</si>
  <si>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</si>
  <si>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</si>
  <si>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</si>
  <si>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</si>
  <si>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</si>
  <si>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</si>
  <si>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</si>
  <si>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</si>
  <si>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</si>
  <si>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</si>
  <si>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</si>
  <si>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</si>
  <si>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</si>
  <si>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</si>
  <si>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</si>
  <si>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</si>
  <si>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</si>
  <si>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</si>
  <si>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</si>
  <si>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</si>
  <si>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</si>
  <si>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</si>
  <si>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</si>
  <si>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</si>
  <si>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</si>
  <si>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</si>
  <si>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</si>
  <si>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</si>
  <si>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</si>
  <si>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</si>
  <si>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</si>
  <si>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</si>
  <si>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</si>
  <si>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</si>
  <si>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</si>
  <si>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</si>
  <si>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</si>
  <si>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</si>
  <si>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</si>
  <si>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</si>
  <si>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</si>
  <si>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</si>
  <si>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</si>
  <si>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</si>
  <si>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</si>
  <si>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</si>
  <si>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</si>
  <si>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</si>
  <si>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</si>
  <si>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</si>
  <si>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</si>
  <si>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</si>
  <si>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</si>
  <si>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</si>
  <si>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</si>
  <si>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</si>
  <si>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</si>
  <si>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</si>
  <si>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</si>
  <si>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</si>
  <si>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</si>
  <si>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</si>
  <si>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</si>
  <si>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</si>
  <si>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</si>
  <si>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</si>
  <si>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</si>
  <si>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</si>
  <si>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</si>
  <si>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</si>
  <si>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</si>
  <si>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</si>
  <si>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</si>
  <si>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</si>
  <si>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</si>
  <si>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</si>
  <si>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</si>
  <si>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</si>
  <si>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</si>
  <si>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</si>
  <si>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</si>
  <si>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</si>
  <si>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</si>
  <si>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</si>
  <si>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</si>
  <si>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</si>
  <si>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</si>
  <si>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</si>
  <si>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</si>
  <si>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</si>
  <si>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</si>
  <si>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</si>
  <si>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</si>
  <si>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</si>
  <si>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</si>
  <si>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</si>
  <si>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</si>
  <si>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</si>
  <si>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</si>
  <si>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</si>
  <si>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</si>
  <si>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</si>
  <si>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</si>
  <si>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</si>
  <si>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</si>
  <si>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</si>
  <si>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</si>
  <si>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</si>
  <si>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</si>
  <si>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</si>
  <si>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</si>
  <si>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</si>
  <si>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</si>
  <si>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</si>
  <si>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</si>
  <si>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</si>
  <si>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</si>
  <si>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</si>
  <si>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</si>
  <si>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</si>
  <si>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</si>
  <si>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</si>
  <si>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</si>
  <si>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</si>
  <si>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</si>
  <si>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</si>
  <si>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</si>
  <si>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</si>
  <si>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</si>
  <si>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</si>
  <si>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</si>
  <si>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</si>
  <si>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</si>
  <si>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</si>
  <si>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</si>
  <si>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</si>
  <si>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</si>
  <si>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</si>
  <si>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</si>
  <si>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</si>
  <si>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</si>
  <si>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</si>
  <si>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</si>
  <si>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</si>
  <si>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</si>
  <si>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</si>
  <si>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</si>
  <si>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</si>
  <si>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</si>
  <si>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</si>
  <si>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</si>
  <si>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</si>
  <si>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</si>
  <si>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</si>
  <si>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</si>
  <si>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</si>
  <si>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</si>
  <si>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</si>
  <si>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</si>
  <si>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</si>
  <si>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</si>
  <si>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</si>
  <si>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</si>
  <si>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</si>
  <si>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</si>
  <si>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</si>
  <si>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</si>
  <si>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</si>
  <si>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</si>
  <si>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</si>
  <si>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</si>
  <si>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</si>
  <si>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</si>
  <si>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</si>
  <si>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</si>
  <si>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</si>
  <si>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</si>
  <si>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</si>
  <si>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</si>
  <si>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</si>
  <si>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</si>
  <si>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</si>
  <si>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</si>
  <si>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</si>
  <si>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</si>
  <si>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</si>
  <si>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</si>
  <si>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</si>
  <si>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</si>
  <si>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</si>
  <si>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</si>
  <si>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</si>
  <si>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</si>
  <si>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</si>
  <si>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</si>
  <si>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</si>
  <si>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</si>
  <si>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</si>
  <si>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</si>
  <si>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</si>
  <si>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</si>
  <si>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</si>
  <si>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</si>
  <si>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</si>
  <si>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</si>
  <si>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</si>
  <si>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</si>
  <si>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</si>
  <si>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</si>
  <si>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</si>
  <si>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</si>
  <si>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</si>
  <si>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</si>
  <si>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</si>
  <si>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</si>
  <si>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</si>
  <si>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</si>
  <si>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</si>
  <si>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</si>
  <si>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</si>
  <si>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</si>
  <si>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</si>
  <si>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</si>
  <si>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</si>
  <si>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</si>
  <si>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</si>
  <si>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</si>
  <si>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</si>
  <si>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</si>
  <si>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</si>
  <si>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</si>
  <si>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</si>
  <si>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</si>
  <si>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</si>
  <si>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</si>
  <si>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</si>
  <si>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</si>
  <si>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</si>
  <si>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</si>
  <si>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</si>
  <si>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</si>
  <si>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</si>
  <si>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</si>
  <si>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</si>
  <si>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</si>
  <si>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</si>
  <si>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</si>
  <si>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</si>
  <si>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</si>
  <si>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</si>
  <si>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</si>
  <si>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</si>
  <si>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</si>
  <si>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</si>
  <si>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</si>
  <si>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</si>
  <si>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</si>
  <si>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</si>
  <si>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</si>
  <si>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</si>
  <si>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</si>
  <si>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</si>
  <si>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</si>
  <si>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</si>
  <si>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</si>
  <si>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</si>
  <si>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</si>
  <si>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</si>
  <si>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</si>
  <si>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</si>
  <si>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</si>
  <si>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</si>
  <si>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</si>
  <si>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</si>
  <si>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</si>
  <si>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</si>
  <si>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</si>
  <si>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</si>
  <si>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</si>
  <si>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</si>
  <si>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</si>
  <si>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</si>
  <si>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</si>
  <si>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</si>
  <si>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</si>
  <si>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</si>
  <si>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</si>
  <si>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</si>
  <si>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</si>
  <si>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</si>
  <si>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</si>
  <si>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</si>
  <si>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</si>
  <si>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</si>
  <si>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</si>
  <si>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</si>
  <si>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</si>
  <si>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</si>
  <si>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</si>
  <si>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</si>
  <si>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</si>
  <si>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</si>
  <si>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</si>
  <si>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</si>
  <si>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</si>
  <si>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</si>
  <si>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</si>
  <si>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</si>
  <si>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</si>
  <si>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</si>
  <si>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</si>
  <si>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</si>
  <si>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</si>
  <si>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</si>
  <si>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</si>
  <si>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</si>
  <si>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</si>
  <si>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</si>
  <si>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</si>
  <si>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</si>
  <si>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</si>
  <si>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</si>
  <si>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</si>
  <si>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</si>
  <si>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</si>
  <si>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</si>
  <si>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</si>
  <si>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</si>
  <si>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</si>
  <si>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</si>
  <si>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</si>
  <si>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</si>
  <si>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</si>
  <si>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</si>
  <si>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</si>
  <si>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</si>
  <si>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</si>
  <si>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</si>
  <si>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</si>
  <si>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</si>
  <si>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</si>
  <si>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</si>
  <si>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</si>
  <si>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</si>
  <si>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</si>
  <si>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</si>
  <si>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</si>
  <si>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</si>
  <si>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</si>
  <si>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</si>
  <si>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</si>
  <si>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</si>
  <si>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</si>
  <si>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</si>
  <si>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</si>
  <si>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</si>
  <si>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</si>
  <si>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</si>
  <si>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</si>
  <si>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</si>
  <si>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</si>
  <si>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</si>
  <si>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</si>
  <si>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</si>
  <si>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</si>
  <si>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</si>
  <si>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</si>
  <si>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</si>
  <si>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</si>
  <si>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</si>
  <si>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</si>
  <si>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</si>
  <si>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</si>
  <si>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</si>
  <si>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</si>
  <si>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</si>
  <si>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</si>
  <si>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</si>
  <si>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</si>
  <si>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</si>
  <si>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</si>
  <si>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</si>
  <si>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</si>
  <si>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</si>
  <si>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</si>
  <si>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</si>
  <si>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</si>
  <si>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</si>
  <si>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</si>
  <si>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</si>
  <si>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</si>
  <si>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</si>
  <si>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</si>
  <si>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</si>
  <si>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</si>
  <si>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</si>
  <si>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</si>
  <si>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</si>
  <si>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</si>
  <si>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</si>
  <si>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</si>
  <si>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</si>
  <si>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</si>
  <si>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</si>
  <si>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</si>
  <si>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</si>
  <si>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</si>
  <si>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</si>
  <si>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</si>
  <si>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</si>
  <si>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</si>
  <si>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</si>
  <si>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</si>
  <si>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</si>
  <si>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</si>
  <si>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</si>
  <si>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</si>
  <si>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</si>
  <si>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</si>
  <si>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</si>
  <si>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</si>
  <si>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</si>
  <si>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</si>
  <si>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</si>
  <si>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</si>
  <si>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</si>
  <si>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</si>
  <si>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</si>
  <si>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</si>
  <si>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</si>
  <si>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</si>
  <si>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</si>
  <si>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</si>
  <si>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</si>
  <si>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</si>
  <si>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</si>
  <si>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</si>
  <si>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</si>
  <si>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</si>
  <si>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</si>
  <si>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</si>
  <si>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</si>
  <si>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</si>
  <si>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</si>
  <si>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</si>
  <si>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</si>
  <si>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</si>
  <si>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</si>
  <si>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</si>
  <si>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</si>
  <si>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</si>
  <si>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</si>
  <si>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</si>
  <si>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</si>
  <si>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</si>
  <si>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</si>
  <si>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</si>
  <si>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</si>
  <si>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</si>
  <si>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</si>
  <si>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</si>
  <si>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</si>
  <si>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</si>
  <si>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</si>
  <si>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</si>
  <si>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</si>
  <si>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</si>
  <si>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</si>
  <si>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</si>
  <si>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</si>
  <si>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</si>
  <si>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</si>
  <si>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</si>
  <si>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</si>
  <si>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</si>
  <si>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</si>
  <si>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</si>
  <si>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</si>
  <si>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</si>
  <si>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</si>
  <si>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</si>
  <si>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</si>
  <si>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</si>
  <si>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</si>
  <si>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</si>
  <si>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</si>
  <si>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</si>
  <si>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</si>
  <si>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</si>
  <si>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</si>
  <si>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</si>
  <si>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</si>
  <si>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</si>
  <si>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</si>
  <si>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</si>
  <si>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</si>
  <si>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</si>
  <si>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</si>
  <si>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</si>
  <si>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</si>
  <si>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</si>
  <si>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</si>
  <si>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</si>
  <si>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</si>
  <si>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</si>
  <si>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</si>
  <si>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</si>
  <si>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</si>
  <si>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</si>
  <si>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</si>
  <si>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</si>
  <si>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</si>
  <si>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</si>
  <si>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</si>
  <si>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</si>
  <si>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</si>
  <si>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</si>
  <si>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</si>
  <si>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</si>
  <si>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</si>
  <si>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</si>
  <si>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</si>
  <si>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</si>
  <si>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</si>
  <si>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</si>
  <si>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</si>
  <si>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</si>
  <si>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</si>
  <si>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</si>
  <si>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</si>
  <si>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</si>
  <si>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</si>
  <si>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</si>
  <si>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</si>
  <si>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</si>
  <si>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</si>
  <si>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</si>
  <si>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</si>
  <si>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</si>
  <si>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</si>
  <si>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</si>
  <si>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</si>
  <si>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</si>
  <si>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</si>
  <si>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</si>
  <si>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</si>
  <si>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</si>
  <si>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</si>
  <si>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</si>
  <si>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</si>
  <si>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</si>
  <si>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</si>
  <si>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</si>
  <si>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</si>
  <si>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</si>
  <si>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</si>
  <si>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</si>
  <si>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</si>
  <si>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</si>
  <si>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</si>
  <si>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</si>
  <si>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</si>
  <si>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</si>
  <si>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</si>
  <si>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</si>
  <si>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</si>
  <si>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</si>
  <si>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</si>
  <si>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</si>
  <si>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</si>
  <si>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</si>
  <si>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</si>
  <si>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</si>
  <si>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</si>
  <si>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</si>
  <si>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</si>
  <si>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</si>
  <si>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</si>
  <si>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</si>
  <si>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</si>
  <si>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</si>
  <si>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</si>
  <si>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</si>
  <si>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</si>
  <si>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</si>
  <si>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</si>
  <si>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</si>
  <si>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</si>
  <si>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</si>
  <si>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</si>
  <si>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</si>
  <si>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</si>
  <si>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</si>
  <si>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</si>
  <si>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</si>
  <si>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</si>
  <si>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</si>
  <si>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</si>
  <si>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</si>
  <si>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</si>
  <si>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</si>
  <si>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</si>
  <si>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</si>
  <si>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</si>
  <si>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</si>
  <si>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</si>
  <si>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</si>
  <si>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</si>
  <si>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</si>
  <si>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</si>
  <si>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</si>
  <si>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</si>
  <si>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</si>
  <si>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</si>
  <si>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</si>
  <si>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</si>
  <si>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</si>
  <si>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</si>
  <si>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</si>
  <si>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</si>
  <si>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</si>
  <si>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</si>
  <si>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</si>
  <si>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</si>
  <si>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</si>
  <si>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</si>
  <si>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</si>
  <si>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</si>
  <si>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</si>
  <si>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</si>
  <si>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</si>
  <si>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</si>
  <si>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</si>
  <si>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</si>
  <si>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</si>
  <si>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</si>
  <si>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</si>
  <si>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</si>
  <si>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</si>
  <si>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</si>
  <si>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</si>
  <si>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</si>
  <si>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</si>
  <si>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</si>
  <si>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</si>
  <si>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</si>
  <si>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</si>
  <si>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</si>
  <si>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</si>
  <si>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</si>
  <si>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</si>
  <si>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</si>
  <si>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</si>
  <si>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</si>
  <si>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</si>
  <si>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</si>
  <si>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</si>
  <si>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</si>
  <si>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</si>
  <si>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</si>
  <si>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</si>
  <si>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</si>
  <si>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</si>
  <si>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</si>
  <si>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</si>
  <si>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</si>
  <si>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</si>
  <si>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</si>
  <si>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</si>
  <si>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</si>
  <si>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</si>
  <si>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</si>
  <si>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</si>
  <si>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</si>
  <si>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</si>
  <si>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</si>
  <si>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</si>
  <si>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</si>
  <si>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</si>
  <si>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</si>
  <si>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</si>
  <si>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</si>
  <si>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</si>
  <si>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</si>
  <si>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</si>
  <si>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</si>
  <si>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</si>
  <si>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</si>
  <si>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</si>
  <si>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</si>
  <si>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</si>
  <si>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</si>
  <si>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</si>
  <si>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</si>
  <si>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</si>
  <si>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</si>
  <si>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</si>
  <si>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</si>
  <si>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</si>
  <si>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</si>
  <si>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</si>
  <si>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</si>
  <si>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</si>
  <si>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</si>
  <si>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</si>
  <si>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</si>
  <si>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</si>
  <si>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</si>
  <si>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</si>
  <si>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</si>
  <si>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</si>
  <si>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</si>
  <si>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</si>
  <si>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</si>
  <si>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</si>
  <si>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</si>
  <si>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</si>
  <si>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</si>
  <si>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</si>
  <si>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</si>
  <si>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</si>
  <si>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</si>
  <si>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</si>
  <si>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</si>
  <si>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</si>
  <si>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</si>
  <si>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</si>
  <si>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</si>
  <si>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</si>
  <si>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</si>
  <si>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</si>
  <si>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</si>
  <si>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</si>
  <si>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</si>
  <si>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</si>
  <si>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</si>
  <si>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</si>
  <si>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</si>
  <si>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</si>
  <si>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</si>
  <si>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</si>
  <si>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</si>
  <si>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</si>
  <si>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</si>
  <si>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</si>
  <si>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</si>
  <si>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</si>
  <si>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</si>
  <si>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</si>
  <si>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</si>
  <si>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</si>
  <si>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</si>
  <si>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</si>
  <si>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</si>
  <si>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</si>
  <si>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</si>
  <si>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</si>
  <si>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</si>
  <si>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</si>
  <si>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</si>
  <si>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</si>
  <si>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</si>
  <si>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</si>
  <si>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</si>
  <si>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</si>
  <si>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</si>
  <si>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</si>
  <si>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</si>
  <si>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</si>
  <si>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</si>
  <si>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</si>
  <si>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</si>
  <si>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</si>
  <si>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</si>
  <si>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</si>
  <si>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</si>
  <si>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</si>
  <si>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</si>
  <si>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</si>
  <si>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</si>
  <si>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</si>
  <si>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</si>
  <si>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</si>
  <si>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</si>
  <si>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</si>
  <si>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</si>
  <si>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</si>
  <si>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</si>
  <si>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</si>
  <si>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</si>
  <si>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</si>
  <si>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</si>
  <si>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</si>
  <si>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</si>
  <si>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</si>
  <si>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</si>
  <si>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</si>
  <si>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</si>
  <si>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</si>
  <si>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</si>
  <si>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</si>
  <si>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</si>
  <si>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</si>
  <si>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</si>
  <si>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</si>
  <si>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</si>
  <si>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</si>
  <si>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</si>
  <si>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</si>
  <si>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</si>
  <si>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</si>
  <si>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</si>
  <si>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</si>
  <si>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</si>
  <si>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</si>
  <si>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</si>
  <si>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</si>
  <si>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</si>
  <si>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</si>
  <si>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</si>
  <si>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</si>
  <si>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</si>
  <si>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</si>
  <si>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</si>
  <si>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</si>
  <si>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</si>
  <si>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</si>
  <si>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</si>
  <si>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</si>
  <si>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</si>
  <si>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</si>
  <si>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</si>
  <si>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</si>
  <si>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</si>
  <si>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</si>
  <si>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</si>
  <si>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</si>
  <si>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</si>
  <si>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</si>
  <si>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</si>
  <si>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</si>
  <si>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</si>
  <si>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</si>
  <si>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</si>
  <si>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</si>
  <si>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</si>
  <si>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</si>
  <si>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</si>
  <si>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</si>
  <si>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</si>
  <si>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</si>
  <si>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</si>
  <si>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</si>
  <si>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</si>
  <si>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</si>
  <si>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</si>
  <si>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</si>
  <si>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</si>
  <si>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</si>
  <si>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</si>
  <si>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</si>
  <si>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</si>
  <si>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</si>
  <si>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</si>
  <si>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</si>
  <si>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</si>
  <si>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</si>
  <si>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</si>
  <si>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</si>
  <si>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</si>
  <si>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</si>
  <si>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</si>
  <si>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</si>
  <si>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</si>
  <si>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</si>
  <si>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</si>
  <si>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</si>
  <si>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</si>
  <si>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</si>
  <si>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</si>
  <si>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</si>
  <si>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</si>
  <si>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</si>
  <si>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</si>
  <si>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</si>
  <si>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</si>
  <si>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</si>
  <si>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</si>
  <si>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</si>
  <si>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</si>
  <si>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</si>
  <si>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</si>
  <si>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</si>
  <si>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</si>
  <si>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</si>
  <si>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</si>
  <si>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</si>
  <si>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</si>
  <si>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</si>
  <si>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</si>
  <si>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</si>
  <si>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</si>
  <si>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</si>
  <si>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</si>
  <si>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</si>
  <si>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</si>
  <si>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</si>
  <si>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</si>
  <si>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</si>
  <si>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</si>
  <si>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</si>
  <si>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</si>
  <si>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</si>
  <si>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</si>
  <si>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</si>
  <si>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</si>
  <si>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</si>
  <si>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</si>
  <si>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</si>
  <si>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</si>
  <si>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</si>
  <si>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</si>
  <si>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</si>
  <si>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</si>
  <si>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</si>
  <si>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</si>
  <si>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</si>
  <si>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</si>
  <si>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</si>
  <si>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</si>
  <si>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</si>
  <si>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</si>
  <si>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</si>
  <si>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</si>
  <si>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</si>
  <si>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</si>
  <si>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</si>
  <si>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</si>
  <si>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</si>
  <si>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</si>
  <si>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</si>
  <si>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</si>
  <si>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</si>
  <si>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</si>
  <si>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</si>
  <si>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</si>
  <si>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</si>
  <si>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</si>
  <si>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</si>
  <si>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</si>
  <si>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</si>
  <si>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</si>
  <si>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</si>
  <si>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</si>
  <si>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</si>
  <si>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</si>
  <si>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</si>
  <si>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</si>
  <si>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</si>
  <si>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</si>
  <si>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</si>
  <si>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</si>
  <si>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</si>
  <si>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</si>
  <si>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</si>
  <si>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</si>
  <si>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</si>
  <si>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</si>
  <si>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</si>
  <si>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</si>
  <si>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</si>
  <si>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</si>
  <si>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</si>
  <si>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</si>
  <si>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</si>
  <si>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</si>
  <si>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</si>
  <si>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</si>
  <si>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</si>
  <si>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</si>
  <si>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</si>
  <si>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</si>
  <si>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</si>
  <si>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</si>
  <si>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</si>
  <si>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</si>
  <si>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</si>
  <si>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</si>
  <si>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</si>
  <si>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</si>
  <si>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</si>
  <si>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</si>
  <si>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</si>
  <si>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</si>
  <si>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</si>
  <si>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</si>
  <si>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</si>
  <si>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</si>
  <si>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</si>
  <si>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</si>
  <si>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</si>
  <si>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</si>
  <si>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</si>
  <si>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</si>
  <si>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</si>
  <si>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</si>
  <si>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</si>
  <si>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</si>
  <si>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</si>
  <si>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</si>
  <si>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</si>
  <si>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</si>
  <si>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</si>
  <si>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</si>
  <si>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</si>
  <si>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</si>
  <si>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</si>
  <si>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</si>
  <si>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</si>
  <si>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</si>
  <si>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</si>
  <si>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</si>
  <si>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</si>
  <si>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</si>
  <si>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</si>
  <si>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</si>
  <si>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</si>
  <si>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</si>
  <si>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</si>
  <si>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</si>
  <si>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</si>
  <si>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</si>
  <si>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</si>
  <si>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</si>
  <si>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</si>
  <si>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</si>
  <si>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</si>
  <si>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</si>
  <si>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</si>
  <si>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</si>
  <si>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</si>
  <si>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</si>
  <si>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</si>
  <si>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</si>
  <si>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</si>
  <si>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</si>
  <si>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</si>
  <si>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</si>
  <si>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</si>
  <si>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</si>
  <si>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</si>
  <si>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</si>
  <si>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</si>
  <si>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</si>
  <si>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</si>
  <si>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</si>
  <si>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</si>
  <si>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</si>
  <si>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</si>
  <si>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</si>
  <si>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</si>
  <si>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</si>
  <si>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</si>
  <si>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</si>
  <si>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</si>
  <si>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</si>
  <si>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</si>
  <si>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</si>
  <si>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</si>
  <si>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</si>
  <si>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</si>
  <si>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</si>
  <si>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</si>
  <si>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</si>
  <si>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</si>
  <si>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</si>
  <si>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</si>
  <si>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</si>
  <si>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</si>
  <si>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</si>
  <si>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</si>
  <si>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</si>
  <si>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</si>
  <si>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</si>
  <si>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</si>
  <si>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</si>
  <si>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</si>
  <si>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</si>
  <si>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</si>
  <si>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</si>
  <si>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</si>
  <si>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</si>
  <si>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</si>
  <si>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</si>
  <si>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</si>
  <si>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</si>
  <si>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</si>
  <si>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</si>
  <si>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</si>
  <si>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</si>
  <si>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</si>
  <si>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</si>
  <si>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</si>
  <si>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</si>
  <si>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</si>
  <si>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</si>
  <si>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</si>
  <si>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</si>
  <si>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</si>
  <si>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</si>
  <si>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</si>
  <si>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</si>
  <si>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</si>
  <si>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</si>
  <si>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</si>
  <si>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</si>
  <si>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</si>
  <si>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</si>
  <si>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</si>
  <si>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</si>
  <si>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</si>
  <si>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</si>
  <si>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</si>
  <si>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</si>
  <si>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</si>
  <si>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</si>
  <si>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</si>
  <si>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</si>
  <si>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</si>
  <si>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</si>
  <si>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</si>
  <si>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</si>
  <si>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</si>
  <si>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</si>
  <si>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</si>
  <si>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</si>
  <si>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</si>
  <si>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</si>
  <si>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</si>
  <si>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</si>
  <si>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</si>
  <si>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</si>
  <si>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</si>
  <si>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</si>
  <si>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</si>
  <si>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</si>
  <si>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</si>
  <si>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</si>
  <si>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</si>
  <si>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</si>
  <si>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</si>
  <si>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</si>
  <si>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</si>
  <si>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</si>
  <si>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</si>
  <si>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</si>
  <si>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</si>
  <si>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</si>
  <si>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</si>
  <si>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</si>
  <si>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</si>
  <si>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</si>
  <si>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</si>
  <si>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</si>
  <si>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</si>
  <si>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</si>
  <si>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</si>
  <si>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</si>
  <si>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</si>
  <si>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</si>
  <si>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</si>
  <si>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</si>
  <si>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</si>
  <si>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</si>
  <si>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</si>
  <si>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</si>
  <si>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</si>
  <si>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</si>
  <si>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</si>
  <si>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</si>
  <si>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</si>
  <si>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</si>
  <si>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</si>
  <si>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</si>
  <si>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</si>
  <si>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</si>
  <si>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</si>
  <si>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</si>
  <si>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</si>
  <si>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</si>
  <si>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</si>
  <si>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</si>
  <si>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</si>
  <si>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</si>
  <si>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</si>
  <si>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</si>
  <si>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</si>
  <si>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</si>
  <si>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</si>
  <si>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</si>
  <si>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</si>
  <si>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</si>
  <si>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</si>
  <si>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</si>
  <si>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</si>
  <si>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</si>
  <si>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</si>
  <si>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</si>
  <si>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</si>
  <si>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</si>
  <si>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</si>
  <si>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</si>
  <si>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</si>
  <si>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</si>
  <si>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</si>
  <si>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</si>
  <si>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</si>
  <si>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</si>
  <si>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</si>
  <si>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</si>
  <si>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</si>
  <si>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</si>
  <si>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</si>
  <si>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</si>
  <si>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</si>
  <si>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</si>
  <si>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</si>
  <si>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</si>
  <si>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</si>
  <si>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</si>
  <si>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</si>
  <si>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</si>
  <si>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</si>
  <si>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</si>
  <si>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</si>
  <si>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</si>
  <si>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</si>
  <si>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</si>
  <si>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</si>
  <si>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</si>
  <si>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</si>
  <si>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</si>
  <si>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</si>
  <si>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</si>
  <si>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</si>
  <si>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</si>
  <si>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</si>
  <si>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</si>
  <si>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</si>
  <si>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</si>
  <si>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</si>
  <si>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</si>
  <si>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</si>
  <si>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</si>
  <si>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</si>
  <si>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</si>
  <si>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</si>
  <si>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</si>
  <si>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</si>
  <si>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</si>
  <si>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</si>
  <si>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</si>
  <si>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</si>
  <si>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</si>
  <si>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</si>
  <si>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</si>
  <si>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</si>
  <si>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</si>
  <si>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</si>
  <si>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</si>
  <si>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</si>
  <si>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</si>
  <si>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</si>
  <si>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</si>
  <si>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</si>
  <si>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</si>
  <si>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</si>
  <si>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</si>
  <si>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</si>
  <si>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</si>
  <si>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</si>
  <si>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</si>
  <si>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</si>
  <si>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</si>
  <si>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</si>
  <si>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</si>
  <si>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</si>
  <si>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</si>
  <si>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</si>
  <si>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</si>
  <si>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</si>
  <si>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</si>
  <si>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</si>
  <si>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</si>
  <si>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</si>
  <si>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</si>
  <si>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</si>
  <si>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</si>
  <si>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</si>
  <si>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</si>
  <si>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</si>
  <si>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</si>
  <si>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</si>
  <si>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</si>
  <si>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</si>
  <si>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</si>
  <si>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</si>
  <si>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</si>
  <si>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</si>
  <si>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</si>
  <si>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</si>
  <si>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</si>
  <si>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</si>
  <si>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</si>
  <si>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</si>
  <si>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</si>
  <si>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</si>
  <si>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</si>
  <si>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</si>
  <si>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</si>
  <si>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</si>
  <si>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</si>
  <si>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</si>
  <si>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</si>
  <si>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</si>
  <si>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</si>
  <si>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</si>
  <si>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</si>
  <si>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</si>
  <si>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</si>
  <si>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</si>
  <si>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</si>
  <si>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</si>
  <si>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</si>
  <si>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</si>
  <si>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</si>
  <si>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</si>
  <si>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</si>
  <si>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</si>
  <si>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</si>
  <si>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</si>
  <si>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</si>
  <si>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</si>
  <si>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</si>
  <si>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</si>
  <si>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</si>
  <si>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</si>
  <si>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</si>
  <si>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</si>
  <si>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</si>
  <si>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</si>
  <si>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</si>
  <si>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</si>
  <si>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</si>
  <si>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</si>
  <si>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</si>
  <si>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</si>
  <si>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</si>
  <si>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</si>
  <si>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</si>
  <si>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</si>
  <si>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</si>
  <si>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</si>
  <si>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</si>
  <si>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</si>
  <si>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</si>
  <si>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</si>
  <si>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</si>
  <si>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</si>
  <si>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</si>
  <si>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</si>
  <si>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</si>
  <si>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</si>
  <si>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</si>
  <si>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</si>
  <si>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</si>
  <si>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</si>
  <si>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</si>
  <si>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</si>
  <si>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</si>
  <si>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</si>
  <si>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</si>
  <si>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</si>
  <si>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</si>
  <si>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</si>
  <si>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</si>
  <si>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</si>
  <si>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</si>
  <si>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</si>
  <si>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</si>
  <si>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</si>
  <si>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</si>
  <si>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</si>
  <si>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</si>
  <si>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</si>
  <si>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</si>
  <si>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</si>
  <si>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</si>
  <si>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</si>
  <si>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</si>
  <si>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</si>
  <si>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</si>
  <si>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</si>
  <si>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</si>
  <si>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</si>
  <si>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</si>
  <si>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</si>
  <si>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</si>
  <si>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</si>
  <si>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</si>
  <si>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</si>
  <si>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</si>
  <si>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</si>
  <si>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</si>
  <si>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</si>
  <si>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</si>
  <si>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</si>
  <si>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</si>
  <si>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</si>
  <si>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</si>
  <si>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</si>
  <si>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</si>
  <si>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</si>
  <si>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</si>
  <si>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</si>
  <si>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</si>
  <si>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</si>
  <si>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</si>
  <si>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</si>
  <si>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</si>
  <si>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</si>
  <si>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</si>
  <si>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</si>
  <si>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</si>
  <si>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</si>
  <si>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</si>
  <si>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</si>
  <si>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</si>
  <si>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</si>
  <si>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</si>
  <si>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</si>
  <si>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</si>
  <si>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</si>
  <si>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</si>
  <si>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</si>
  <si>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</si>
  <si>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</si>
  <si>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</si>
  <si>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</si>
  <si>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</si>
  <si>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</si>
  <si>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</si>
  <si>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</si>
  <si>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</si>
  <si>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</si>
  <si>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</si>
  <si>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</si>
  <si>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</si>
  <si>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</si>
  <si>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</si>
  <si>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</si>
  <si>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</si>
  <si>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</si>
  <si>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</si>
  <si>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</si>
  <si>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</si>
  <si>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</si>
  <si>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</si>
  <si>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</si>
  <si>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</si>
  <si>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</si>
  <si>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</si>
  <si>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</si>
  <si>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</si>
  <si>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</si>
  <si>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</si>
  <si>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</si>
  <si>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</si>
  <si>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</si>
  <si>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</si>
  <si>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</si>
  <si>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</si>
  <si>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</si>
  <si>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</si>
  <si>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</si>
  <si>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</si>
  <si>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</si>
  <si>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</si>
  <si>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</si>
  <si>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</si>
  <si>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</si>
  <si>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</si>
  <si>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</si>
  <si>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</si>
  <si>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</si>
  <si>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</si>
  <si>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</si>
  <si>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</si>
  <si>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</si>
  <si>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</si>
  <si>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</si>
  <si>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</si>
  <si>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</si>
  <si>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</si>
  <si>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</si>
  <si>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</si>
  <si>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</si>
  <si>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</si>
  <si>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</si>
  <si>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</si>
  <si>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</si>
  <si>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</si>
  <si>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</si>
  <si>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</si>
  <si>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</si>
  <si>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</si>
  <si>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</si>
  <si>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</si>
  <si>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</si>
  <si>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</si>
  <si>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</si>
  <si>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</si>
  <si>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</si>
  <si>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</si>
  <si>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</si>
  <si>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</si>
  <si>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</si>
  <si>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</si>
  <si>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</si>
  <si>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</si>
  <si>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</si>
  <si>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</si>
  <si>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</si>
  <si>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</si>
  <si>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</si>
  <si>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</si>
  <si>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</si>
  <si>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</si>
  <si>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</si>
  <si>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</si>
  <si>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</si>
  <si>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</si>
  <si>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</si>
  <si>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</si>
  <si>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</si>
  <si>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</si>
  <si>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</si>
  <si>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</si>
  <si>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</si>
  <si>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</si>
  <si>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</si>
  <si>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</si>
  <si>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</si>
  <si>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</si>
  <si>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</si>
  <si>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</si>
  <si>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</si>
  <si>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</si>
  <si>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</si>
  <si>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</si>
  <si>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</si>
  <si>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</si>
  <si>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</si>
  <si>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</si>
  <si>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</si>
  <si>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</si>
  <si>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</si>
  <si>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</si>
  <si>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</si>
  <si>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</si>
  <si>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</si>
  <si>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</si>
  <si>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</si>
  <si>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</si>
  <si>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</si>
  <si>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</si>
  <si>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</si>
  <si>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</si>
  <si>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</si>
  <si>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</si>
  <si>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</si>
  <si>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</si>
  <si>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</si>
  <si>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</si>
  <si>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</si>
  <si>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</si>
  <si>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</si>
  <si>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</si>
  <si>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</si>
  <si>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</si>
  <si>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</si>
  <si>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</si>
  <si>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</si>
  <si>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</si>
  <si>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</si>
  <si>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</si>
  <si>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</si>
  <si>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</si>
  <si>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</si>
  <si>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</si>
  <si>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</si>
  <si>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</si>
  <si>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</si>
  <si>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</si>
  <si>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</si>
  <si>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</si>
  <si>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</si>
  <si>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</si>
  <si>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</si>
  <si>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</si>
  <si>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</si>
  <si>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</si>
  <si>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</si>
  <si>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</si>
  <si>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</si>
  <si>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</si>
  <si>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</si>
  <si>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</si>
  <si>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</si>
  <si>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</si>
  <si>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</si>
  <si>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</si>
  <si>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</si>
  <si>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</si>
  <si>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</si>
  <si>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</si>
  <si>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</si>
  <si>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</si>
  <si>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</si>
  <si>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</si>
  <si>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</si>
  <si>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</si>
  <si>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</si>
  <si>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</si>
  <si>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</si>
  <si>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</si>
  <si>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</si>
  <si>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</si>
  <si>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</si>
  <si>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</si>
  <si>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</si>
  <si>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</si>
  <si>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</si>
  <si>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</si>
  <si>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</si>
  <si>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</si>
  <si>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</si>
  <si>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</si>
  <si>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</si>
  <si>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</si>
  <si>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</si>
  <si>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</si>
  <si>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</si>
  <si>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</si>
  <si>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</si>
  <si>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</si>
  <si>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</si>
  <si>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</si>
  <si>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</si>
  <si>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</si>
  <si>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</si>
  <si>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</si>
  <si>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</si>
  <si>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</si>
  <si>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</si>
  <si>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</si>
  <si>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</si>
  <si>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</si>
  <si>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</si>
  <si>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</si>
  <si>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</si>
  <si>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</si>
  <si>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</si>
  <si>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</si>
  <si>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</si>
  <si>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</si>
  <si>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</si>
  <si>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</si>
  <si>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</si>
  <si>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</si>
  <si>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</si>
  <si>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</si>
  <si>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</si>
  <si>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</si>
  <si>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</si>
  <si>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</si>
  <si>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</si>
  <si>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</si>
  <si>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</si>
  <si>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</si>
  <si>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</si>
  <si>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</si>
  <si>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</si>
  <si>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</si>
  <si>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</si>
  <si>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</si>
  <si>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</si>
  <si>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</si>
  <si>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</si>
  <si>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</si>
  <si>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</si>
  <si>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</si>
  <si>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</si>
  <si>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</si>
  <si>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</si>
  <si>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</si>
  <si>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</si>
  <si>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</si>
  <si>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</si>
  <si>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</si>
  <si>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</si>
  <si>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</si>
  <si>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</si>
  <si>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</si>
  <si>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</si>
  <si>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</si>
  <si>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</si>
  <si>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</si>
  <si>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</si>
  <si>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</si>
  <si>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</si>
  <si>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</si>
  <si>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</si>
  <si>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</si>
  <si>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</si>
  <si>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</si>
  <si>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</si>
  <si>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</si>
  <si>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</si>
  <si>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</si>
  <si>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</si>
  <si>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</si>
  <si>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</si>
  <si>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</si>
  <si>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</si>
  <si>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</si>
  <si>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</si>
  <si>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</si>
  <si>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</si>
  <si>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</si>
  <si>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</si>
  <si>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</si>
  <si>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</si>
  <si>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</si>
  <si>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</si>
  <si>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</si>
  <si>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</si>
  <si>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</si>
  <si>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</si>
  <si>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</si>
  <si>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</si>
  <si>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</si>
  <si>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</si>
  <si>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</si>
  <si>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</si>
  <si>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</si>
  <si>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</si>
  <si>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</si>
  <si>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</si>
  <si>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</si>
  <si>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</si>
  <si>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</si>
  <si>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</si>
  <si>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</si>
  <si>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</si>
  <si>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</si>
  <si>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</si>
  <si>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</si>
  <si>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</si>
  <si>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</si>
  <si>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</si>
  <si>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</si>
  <si>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</si>
  <si>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</si>
  <si>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</si>
  <si>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</si>
  <si>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</si>
  <si>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</si>
  <si>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</si>
  <si>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</si>
  <si>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</si>
  <si>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</si>
  <si>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</si>
  <si>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</si>
  <si>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</si>
  <si>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</si>
  <si>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</si>
  <si>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</si>
  <si>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</si>
  <si>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</si>
  <si>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</si>
  <si>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</si>
  <si>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</si>
  <si>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</si>
  <si>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</si>
  <si>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</si>
  <si>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</si>
  <si>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</si>
  <si>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</si>
  <si>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</si>
  <si>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</si>
  <si>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</si>
  <si>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</si>
  <si>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</si>
  <si>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</si>
  <si>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</si>
  <si>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</si>
  <si>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</si>
  <si>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</si>
  <si>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</si>
  <si>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</si>
  <si>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</si>
  <si>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</si>
  <si>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</si>
  <si>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</si>
  <si>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</si>
  <si>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</si>
  <si>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</si>
  <si>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</si>
  <si>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</si>
  <si>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</si>
  <si>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</si>
  <si>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</si>
  <si>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</si>
  <si>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</si>
  <si>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</si>
  <si>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</si>
  <si>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</si>
  <si>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</si>
  <si>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</si>
  <si>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</si>
  <si>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</si>
  <si>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</si>
  <si>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</si>
  <si>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</si>
  <si>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</si>
  <si>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</si>
  <si>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</si>
  <si>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</si>
  <si>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</si>
  <si>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</si>
  <si>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</si>
  <si>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</si>
  <si>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</si>
  <si>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</si>
  <si>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</si>
  <si>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</si>
  <si>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</si>
  <si>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</si>
  <si>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</si>
  <si>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</si>
  <si>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</si>
  <si>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</si>
  <si>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</si>
  <si>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</si>
  <si>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</si>
  <si>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</si>
  <si>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</si>
  <si>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</si>
  <si>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</si>
  <si>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</si>
  <si>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</si>
  <si>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</si>
  <si>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</si>
  <si>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</si>
  <si>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</si>
  <si>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</si>
  <si>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</si>
  <si>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</si>
  <si>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</si>
  <si>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</si>
  <si>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</si>
  <si>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</si>
  <si>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</si>
  <si>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</si>
  <si>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</si>
  <si>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</si>
  <si>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</si>
  <si>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</si>
  <si>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</si>
  <si>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</si>
  <si>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</si>
  <si>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</si>
  <si>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</si>
  <si>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</si>
  <si>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</si>
  <si>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</si>
  <si>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</si>
  <si>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</si>
  <si>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</si>
  <si>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</si>
  <si>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</si>
  <si>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</si>
  <si>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</si>
  <si>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</si>
  <si>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</si>
  <si>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</si>
  <si>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</si>
  <si>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</si>
  <si>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</si>
  <si>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</si>
  <si>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</si>
  <si>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</si>
  <si>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</si>
  <si>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</si>
  <si>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</si>
  <si>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</si>
  <si>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</si>
  <si>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</si>
  <si>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</si>
  <si>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</si>
  <si>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</si>
  <si>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</si>
  <si>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</si>
  <si>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</si>
  <si>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</si>
  <si>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</si>
  <si>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</si>
  <si>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</si>
  <si>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</si>
  <si>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</si>
  <si>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</si>
  <si>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</si>
  <si>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</si>
  <si>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</si>
  <si>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</si>
  <si>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</si>
  <si>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</si>
  <si>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</si>
  <si>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</si>
  <si>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</si>
  <si>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</si>
  <si>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</si>
  <si>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</si>
  <si>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</si>
  <si>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</si>
  <si>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</si>
  <si>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</si>
  <si>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</si>
  <si>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</si>
  <si>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</si>
  <si>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</si>
  <si>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</si>
  <si>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</si>
  <si>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</si>
  <si>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</si>
  <si>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</si>
  <si>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</si>
  <si>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</si>
  <si>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</si>
  <si>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</si>
  <si>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</si>
  <si>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</si>
  <si>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</si>
  <si>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</si>
  <si>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</si>
  <si>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</si>
  <si>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</si>
  <si>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</si>
  <si>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</si>
  <si>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</si>
  <si>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</si>
  <si>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</si>
  <si>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</si>
  <si>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</si>
  <si>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</si>
  <si>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</si>
  <si>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</si>
  <si>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</si>
  <si>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</si>
  <si>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</si>
  <si>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</si>
  <si>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</si>
  <si>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</si>
  <si>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</si>
  <si>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</si>
  <si>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</si>
  <si>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</si>
  <si>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</si>
  <si>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</si>
  <si>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</si>
  <si>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</si>
  <si>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</si>
  <si>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</si>
  <si>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</si>
  <si>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</si>
  <si>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</si>
  <si>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</si>
  <si>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</si>
  <si>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</si>
  <si>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</si>
  <si>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</si>
  <si>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</si>
  <si>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</si>
  <si>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</si>
  <si>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</si>
  <si>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</si>
  <si>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</si>
  <si>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</si>
  <si>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</si>
  <si>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</si>
  <si>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</si>
  <si>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</si>
  <si>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</si>
  <si>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</si>
  <si>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</si>
  <si>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</si>
  <si>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</si>
  <si>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</si>
  <si>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</si>
  <si>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</si>
  <si>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</si>
  <si>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</si>
  <si>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</si>
  <si>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</si>
  <si>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</si>
  <si>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</si>
  <si>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</si>
  <si>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</si>
  <si>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</si>
  <si>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</si>
  <si>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</si>
  <si>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</si>
  <si>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</si>
  <si>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</si>
  <si>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</si>
  <si>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</si>
  <si>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</si>
  <si>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</si>
  <si>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</si>
  <si>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</si>
  <si>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</si>
  <si>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</si>
  <si>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</si>
  <si>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</si>
  <si>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</si>
  <si>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</si>
  <si>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</si>
  <si>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</si>
  <si>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</si>
  <si>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</si>
  <si>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</si>
  <si>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</si>
  <si>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</si>
  <si>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</si>
  <si>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</si>
  <si>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</si>
  <si>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</si>
  <si>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</si>
  <si>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</si>
  <si>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</si>
  <si>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</si>
  <si>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</si>
  <si>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</si>
  <si>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</si>
  <si>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</si>
  <si>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</si>
  <si>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</si>
  <si>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</si>
  <si>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</si>
  <si>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</si>
  <si>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</si>
  <si>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</si>
  <si>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</si>
  <si>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</si>
  <si>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</si>
  <si>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</si>
  <si>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</si>
  <si>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</si>
  <si>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</si>
  <si>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</si>
  <si>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</si>
  <si>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</si>
  <si>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</si>
  <si>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</si>
  <si>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</si>
  <si>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</si>
  <si>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</si>
  <si>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</si>
  <si>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</si>
  <si>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</si>
  <si>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</si>
  <si>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</si>
  <si>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</si>
  <si>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</si>
  <si>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</si>
  <si>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</si>
  <si>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</si>
  <si>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</si>
  <si>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</si>
  <si>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</si>
  <si>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</si>
  <si>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</si>
  <si>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</si>
  <si>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</si>
  <si>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</si>
  <si>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</si>
  <si>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</si>
  <si>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</si>
  <si>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</si>
  <si>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</si>
  <si>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</si>
  <si>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</si>
  <si>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</si>
  <si>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</si>
  <si>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</si>
  <si>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</si>
  <si>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</si>
  <si>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</si>
  <si>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</si>
  <si>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</si>
  <si>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</si>
  <si>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</si>
  <si>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</si>
  <si>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</si>
  <si>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</si>
  <si>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</si>
  <si>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</si>
  <si>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</si>
  <si>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</si>
  <si>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</si>
  <si>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</si>
  <si>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</si>
  <si>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</si>
  <si>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</si>
  <si>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</si>
  <si>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</si>
  <si>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</si>
  <si>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</si>
  <si>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</si>
  <si>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</si>
  <si>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</si>
  <si>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</si>
  <si>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</si>
  <si>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</si>
  <si>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</si>
  <si>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</si>
  <si>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</si>
  <si>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</si>
  <si>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</si>
  <si>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</si>
  <si>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</si>
  <si>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</si>
  <si>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</si>
  <si>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</si>
  <si>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</si>
  <si>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</si>
  <si>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</si>
  <si>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</si>
  <si>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</si>
  <si>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</si>
  <si>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</si>
  <si>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</si>
  <si>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</si>
  <si>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</si>
  <si>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</si>
  <si>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</si>
  <si>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</si>
  <si>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</si>
  <si>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</si>
  <si>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</si>
  <si>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</si>
  <si>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</si>
  <si>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</si>
  <si>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</si>
  <si>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</si>
  <si>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</si>
  <si>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</si>
  <si>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</si>
  <si>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</si>
  <si>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</si>
  <si>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</si>
  <si>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</si>
  <si>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</si>
  <si>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</si>
  <si>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</si>
  <si>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</si>
  <si>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</si>
  <si>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</si>
  <si>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</si>
  <si>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</si>
  <si>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</si>
  <si>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</si>
  <si>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</si>
  <si>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</si>
  <si>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</si>
  <si>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</si>
  <si>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</si>
  <si>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</si>
  <si>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</si>
  <si>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</si>
  <si>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</si>
  <si>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</si>
  <si>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</si>
  <si>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</si>
  <si>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</si>
  <si>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</si>
  <si>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</si>
  <si>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</si>
  <si>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</si>
  <si>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</si>
  <si>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</si>
  <si>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</si>
  <si>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</si>
  <si>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</si>
  <si>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</si>
  <si>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</si>
  <si>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</si>
  <si>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</si>
  <si>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</si>
  <si>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</si>
  <si>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</si>
  <si>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</si>
  <si>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</si>
  <si>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</si>
  <si>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</si>
  <si>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</si>
  <si>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</si>
  <si>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</si>
  <si>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</si>
  <si>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</si>
  <si>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</si>
  <si>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</si>
  <si>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</si>
  <si>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</si>
  <si>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</si>
  <si>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</si>
  <si>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</si>
  <si>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</si>
  <si>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</si>
  <si>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</si>
  <si>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</si>
  <si>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</si>
  <si>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</si>
  <si>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</si>
  <si>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</si>
  <si>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</si>
  <si>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</si>
  <si>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</si>
  <si>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</si>
  <si>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</si>
  <si>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</si>
  <si>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</si>
  <si>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</si>
  <si>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</si>
  <si>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</si>
  <si>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</si>
  <si>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</si>
  <si>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</si>
  <si>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</si>
  <si>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</si>
  <si>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</si>
  <si>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</si>
  <si>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</si>
  <si>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</si>
  <si>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</si>
  <si>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</si>
  <si>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</si>
  <si>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</si>
  <si>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</si>
  <si>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</si>
  <si>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</si>
  <si>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</si>
  <si>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</si>
  <si>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</si>
  <si>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</si>
  <si>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</si>
  <si>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</si>
  <si>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</si>
  <si>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</si>
  <si>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</si>
  <si>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</si>
  <si>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</si>
  <si>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</si>
  <si>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</si>
  <si>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</si>
  <si>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</si>
  <si>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</si>
  <si>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</si>
  <si>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</si>
  <si>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</si>
  <si>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</si>
  <si>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</si>
  <si>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</si>
  <si>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</si>
  <si>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</si>
  <si>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</si>
  <si>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</si>
  <si>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</si>
  <si>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</si>
  <si>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</si>
  <si>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</si>
  <si>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</si>
  <si>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</si>
  <si>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</si>
  <si>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</si>
  <si>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</si>
  <si>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</si>
  <si>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</si>
  <si>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</si>
  <si>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</si>
  <si>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</si>
  <si>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</si>
  <si>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</si>
  <si>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</si>
  <si>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</si>
  <si>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</si>
  <si>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</si>
  <si>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</si>
  <si>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</si>
  <si>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</si>
  <si>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</si>
  <si>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</si>
  <si>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</si>
  <si>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</si>
  <si>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</si>
  <si>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</si>
  <si>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</si>
  <si>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</si>
  <si>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</si>
  <si>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</si>
  <si>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</si>
  <si>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</si>
  <si>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</si>
  <si>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</si>
  <si>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</si>
  <si>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</si>
  <si>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</si>
  <si>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</si>
  <si>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</si>
  <si>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</si>
  <si>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</si>
  <si>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</si>
  <si>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</si>
  <si>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</si>
  <si>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</si>
  <si>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</si>
  <si>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</si>
  <si>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</si>
  <si>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</si>
  <si>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</si>
  <si>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</si>
  <si>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</si>
  <si>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</si>
  <si>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</si>
  <si>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</si>
  <si>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</si>
  <si>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</si>
  <si>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</si>
  <si>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</si>
  <si>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</si>
  <si>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</si>
  <si>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</si>
  <si>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</si>
  <si>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</si>
  <si>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</si>
  <si>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</si>
  <si>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</si>
  <si>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</si>
  <si>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</si>
  <si>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</si>
  <si>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</si>
  <si>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</si>
  <si>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</si>
  <si>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</si>
  <si>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</si>
  <si>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</si>
  <si>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</si>
  <si>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</si>
  <si>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</si>
  <si>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</si>
  <si>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</si>
  <si>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</si>
  <si>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</si>
  <si>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</si>
  <si>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</si>
  <si>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</si>
  <si>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</si>
  <si>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</si>
  <si>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</si>
  <si>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</si>
  <si>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</si>
  <si>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</si>
  <si>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</si>
  <si>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</si>
  <si>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</si>
  <si>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</si>
  <si>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</si>
  <si>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</si>
  <si>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</si>
  <si>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</si>
  <si>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</si>
  <si>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</si>
  <si>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</si>
  <si>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</si>
  <si>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</si>
  <si>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</si>
  <si>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</si>
  <si>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</si>
  <si>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</si>
  <si>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</si>
  <si>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</si>
  <si>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</si>
  <si>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</si>
  <si>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</si>
  <si>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</si>
  <si>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</si>
  <si>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</si>
  <si>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</si>
  <si>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</si>
  <si>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</si>
  <si>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</si>
  <si>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</si>
  <si>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</si>
  <si>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</si>
  <si>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</si>
  <si>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</si>
  <si>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</si>
  <si>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</si>
  <si>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</si>
  <si>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</si>
  <si>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</si>
  <si>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</si>
  <si>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</si>
  <si>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</si>
  <si>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</si>
  <si>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</si>
  <si>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</si>
  <si>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</si>
  <si>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</si>
  <si>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</si>
  <si>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</si>
  <si>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</si>
  <si>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</si>
  <si>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</si>
  <si>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</si>
  <si>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</si>
  <si>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</si>
  <si>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</si>
  <si>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</si>
  <si>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</si>
  <si>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</si>
  <si>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</si>
  <si>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</si>
  <si>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</si>
  <si>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</si>
  <si>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</si>
  <si>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</si>
  <si>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</si>
  <si>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</si>
  <si>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</si>
  <si>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</si>
  <si>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</si>
  <si>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</si>
  <si>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</si>
  <si>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</si>
  <si>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</si>
  <si>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</si>
  <si>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</si>
  <si>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</si>
  <si>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</si>
  <si>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</si>
  <si>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</si>
  <si>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</si>
  <si>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</si>
  <si>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</si>
  <si>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</si>
  <si>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</si>
  <si>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</si>
  <si>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</si>
  <si>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</si>
  <si>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</si>
  <si>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</si>
  <si>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</si>
  <si>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</si>
  <si>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</si>
  <si>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</si>
  <si>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</si>
  <si>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</si>
  <si>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</si>
  <si>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</si>
  <si>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</si>
  <si>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</si>
  <si>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</si>
  <si>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</si>
  <si>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</si>
  <si>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</si>
  <si>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</si>
  <si>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</si>
  <si>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</si>
  <si>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</si>
  <si>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</si>
  <si>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</si>
  <si>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</si>
  <si>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</si>
  <si>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</si>
  <si>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</si>
  <si>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</si>
  <si>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</si>
  <si>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</si>
  <si>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</si>
  <si>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</si>
  <si>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</si>
  <si>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</si>
  <si>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</si>
  <si>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</si>
  <si>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</si>
  <si>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</si>
  <si>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</si>
  <si>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</si>
  <si>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</si>
  <si>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</si>
  <si>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</si>
  <si>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</si>
  <si>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</si>
  <si>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</si>
  <si>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</si>
  <si>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</si>
  <si>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</si>
  <si>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</si>
  <si>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</si>
  <si>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</si>
  <si>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</si>
  <si>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</si>
  <si>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</si>
  <si>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</si>
  <si>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</si>
  <si>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</si>
  <si>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</si>
  <si>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</si>
  <si>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</si>
  <si>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</si>
  <si>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</si>
  <si>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</si>
  <si>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</si>
  <si>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</si>
  <si>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</si>
  <si>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</si>
  <si>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</si>
  <si>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</si>
  <si>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</si>
  <si>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</si>
  <si>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</si>
  <si>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</si>
  <si>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</si>
  <si>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</si>
  <si>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</si>
  <si>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</si>
  <si>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</si>
  <si>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</si>
  <si>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</si>
  <si>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</si>
  <si>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</si>
  <si>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</si>
  <si>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</si>
  <si>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</si>
  <si>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</si>
  <si>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</si>
  <si>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</si>
  <si>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</si>
  <si>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</si>
  <si>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</si>
  <si>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</si>
  <si>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</si>
  <si>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</si>
  <si>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</si>
  <si>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</si>
  <si>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</si>
  <si>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</si>
  <si>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</si>
  <si>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</si>
  <si>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</si>
  <si>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</si>
  <si>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</si>
  <si>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</si>
  <si>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</si>
  <si>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</si>
  <si>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</si>
  <si>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</si>
  <si>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</si>
  <si>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</si>
  <si>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</si>
  <si>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</si>
  <si>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</si>
  <si>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</si>
  <si>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</si>
  <si>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</si>
  <si>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</si>
  <si>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</si>
  <si>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</si>
  <si>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</si>
  <si>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</si>
  <si>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</si>
  <si>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</si>
  <si>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</si>
  <si>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</si>
  <si>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</si>
  <si>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</si>
  <si>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</si>
  <si>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</si>
  <si>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</si>
  <si>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</si>
  <si>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</si>
  <si>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</si>
  <si>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</si>
  <si>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</si>
  <si>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</si>
  <si>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</si>
  <si>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</si>
  <si>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</si>
  <si>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</si>
  <si>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</si>
  <si>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</si>
  <si>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</si>
  <si>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</si>
  <si>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</si>
  <si>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</si>
  <si>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</si>
  <si>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</si>
  <si>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</si>
  <si>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</si>
  <si>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</si>
  <si>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</si>
  <si>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</si>
  <si>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</si>
  <si>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</si>
  <si>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</si>
  <si>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</si>
  <si>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</si>
  <si>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</si>
  <si>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</si>
  <si>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</si>
  <si>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</si>
  <si>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</si>
  <si>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</si>
  <si>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</si>
  <si>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</si>
  <si>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</si>
  <si>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</si>
  <si>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</si>
  <si>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</si>
  <si>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</si>
  <si>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</si>
  <si>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</si>
  <si>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</si>
  <si>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</si>
  <si>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</si>
  <si>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</si>
  <si>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</si>
  <si>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</si>
  <si>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</si>
  <si>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</si>
  <si>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</si>
  <si>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</si>
  <si>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</si>
  <si>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</si>
  <si>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</si>
  <si>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</si>
  <si>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</si>
  <si>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</si>
  <si>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</si>
  <si>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</si>
  <si>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</si>
  <si>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</si>
  <si>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</si>
  <si>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</si>
  <si>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</si>
  <si>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</si>
  <si>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</si>
  <si>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</si>
  <si>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</si>
  <si>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</si>
  <si>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</si>
  <si>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</si>
  <si>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</si>
  <si>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</si>
  <si>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</si>
  <si>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</si>
  <si>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</si>
  <si>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</si>
  <si>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</si>
  <si>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</si>
  <si>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</si>
  <si>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</si>
  <si>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</si>
  <si>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</si>
  <si>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</si>
  <si>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</si>
  <si>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</si>
  <si>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</si>
  <si>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</si>
  <si>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</si>
  <si>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</si>
  <si>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</si>
  <si>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</si>
  <si>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</si>
  <si>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</si>
  <si>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</si>
  <si>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</si>
  <si>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</si>
  <si>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</si>
  <si>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</si>
  <si>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</si>
  <si>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</si>
  <si>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</si>
  <si>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</si>
  <si>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</si>
  <si>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</si>
  <si>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</si>
  <si>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</si>
  <si>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</si>
  <si>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</si>
  <si>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</si>
  <si>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</si>
  <si>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</si>
  <si>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</si>
  <si>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</si>
  <si>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</si>
  <si>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</si>
  <si>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</si>
  <si>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</si>
  <si>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</si>
  <si>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</si>
  <si>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</si>
  <si>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</si>
  <si>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</si>
  <si>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</si>
  <si>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</si>
  <si>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</si>
  <si>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</si>
  <si>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</si>
  <si>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</si>
  <si>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</si>
  <si>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</si>
  <si>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</si>
  <si>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</si>
  <si>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</si>
  <si>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</si>
  <si>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</si>
  <si>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</si>
  <si>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</si>
  <si>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</si>
  <si>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</si>
  <si>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</si>
  <si>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</si>
  <si>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</si>
  <si>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</si>
  <si>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</si>
  <si>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</si>
  <si>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</si>
  <si>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</si>
  <si>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</si>
  <si>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</si>
  <si>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</si>
  <si>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</si>
  <si>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</si>
  <si>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</si>
  <si>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</si>
  <si>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</si>
  <si>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</si>
  <si>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</si>
  <si>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</si>
  <si>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</si>
  <si>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</si>
  <si>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</si>
  <si>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</si>
  <si>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</si>
  <si>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</si>
  <si>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</si>
  <si>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</si>
  <si>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</si>
  <si>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</si>
  <si>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</si>
  <si>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</si>
  <si>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</si>
  <si>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</si>
  <si>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</si>
  <si>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</si>
  <si>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</si>
  <si>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</si>
  <si>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</si>
  <si>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</si>
  <si>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</si>
  <si>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</si>
  <si>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</si>
  <si>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</si>
  <si>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</si>
  <si>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</si>
  <si>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</si>
  <si>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</si>
  <si>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</si>
  <si>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</si>
  <si>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</si>
  <si>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</si>
  <si>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</si>
  <si>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</si>
  <si>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</si>
  <si>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</si>
  <si>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</si>
  <si>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</si>
  <si>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</si>
  <si>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</si>
  <si>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</si>
  <si>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</si>
  <si>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</si>
  <si>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</si>
  <si>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</si>
  <si>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</si>
  <si>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</si>
  <si>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</si>
  <si>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</si>
  <si>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</si>
  <si>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</si>
  <si>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</si>
  <si>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</si>
  <si>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</si>
  <si>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</si>
  <si>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</si>
  <si>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</si>
  <si>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</si>
  <si>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</si>
  <si>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</si>
  <si>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</si>
  <si>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</si>
  <si>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</si>
  <si>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</si>
  <si>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</si>
  <si>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</si>
  <si>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</si>
  <si>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</si>
  <si>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</si>
  <si>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</si>
  <si>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</si>
  <si>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</si>
  <si>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</si>
  <si>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</si>
  <si>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</si>
  <si>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</si>
  <si>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</si>
  <si>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</si>
  <si>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</si>
  <si>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</si>
  <si>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</si>
  <si>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</si>
  <si>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</si>
  <si>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</si>
  <si>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</si>
  <si>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</si>
  <si>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</si>
  <si>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</si>
  <si>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</si>
  <si>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</si>
  <si>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</si>
  <si>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</si>
  <si>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</si>
  <si>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</si>
  <si>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</si>
  <si>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</si>
  <si>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</si>
  <si>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</si>
  <si>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</si>
  <si>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</si>
  <si>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</si>
  <si>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</si>
  <si>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</si>
  <si>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</si>
  <si>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</si>
  <si>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</si>
  <si>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</si>
  <si>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</si>
  <si>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</si>
  <si>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</si>
  <si>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</si>
  <si>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</si>
  <si>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</si>
  <si>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</si>
  <si>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</si>
  <si>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</si>
  <si>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</si>
  <si>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</si>
  <si>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</si>
  <si>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</si>
  <si>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</si>
  <si>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</si>
  <si>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</si>
  <si>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</si>
  <si>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</si>
  <si>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</si>
  <si>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</si>
  <si>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</si>
  <si>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</si>
  <si>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</si>
  <si>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</si>
  <si>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</si>
  <si>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</si>
  <si>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</si>
  <si>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</si>
  <si>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</si>
  <si>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</si>
  <si>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</si>
  <si>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</si>
  <si>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</si>
  <si>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</si>
  <si>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</si>
  <si>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</si>
  <si>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</si>
  <si>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</si>
  <si>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</si>
  <si>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</si>
  <si>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</si>
  <si>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</si>
  <si>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</si>
  <si>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</si>
  <si>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</si>
  <si>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</si>
  <si>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</si>
  <si>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</si>
  <si>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</si>
  <si>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</si>
  <si>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</si>
  <si>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</si>
  <si>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</si>
  <si>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</si>
  <si>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</si>
  <si>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</si>
  <si>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</si>
  <si>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</si>
  <si>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</si>
  <si>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</si>
  <si>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</si>
  <si>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</si>
  <si>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</si>
  <si>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</si>
  <si>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</si>
  <si>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</si>
  <si>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</si>
  <si>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</si>
  <si>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</si>
  <si>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</si>
  <si>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</si>
  <si>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</si>
  <si>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</si>
  <si>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</si>
  <si>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</si>
  <si>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</si>
  <si>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</si>
  <si>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</si>
  <si>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</si>
  <si>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</si>
  <si>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</si>
  <si>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</si>
  <si>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</si>
  <si>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</si>
  <si>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</si>
  <si>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</si>
  <si>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</si>
  <si>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</si>
  <si>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</si>
  <si>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</si>
  <si>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</si>
  <si>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</si>
  <si>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</si>
  <si>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</si>
  <si>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</si>
  <si>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</si>
  <si>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</si>
  <si>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</si>
  <si>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</si>
  <si>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</si>
  <si>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</si>
  <si>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</si>
  <si>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</si>
  <si>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</si>
  <si>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</si>
  <si>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</si>
  <si>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</si>
  <si>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</si>
  <si>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</si>
  <si>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</si>
  <si>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</si>
  <si>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</si>
  <si>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</si>
  <si>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</si>
  <si>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</si>
  <si>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</si>
  <si>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</si>
  <si>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</si>
  <si>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</si>
  <si>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</si>
  <si>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</si>
  <si>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</si>
  <si>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</si>
  <si>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</si>
  <si>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</si>
  <si>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</si>
  <si>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</si>
  <si>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</si>
  <si>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</si>
  <si>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</si>
  <si>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</si>
  <si>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</si>
  <si>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</si>
  <si>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</si>
  <si>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</si>
  <si>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</si>
  <si>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</si>
  <si>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</si>
  <si>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</si>
  <si>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</si>
  <si>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</si>
  <si>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</si>
  <si>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</si>
  <si>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</si>
  <si>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</si>
  <si>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</si>
  <si>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</si>
  <si>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</si>
  <si>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</si>
  <si>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</si>
  <si>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</si>
  <si>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</si>
  <si>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</si>
  <si>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</si>
  <si>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</si>
  <si>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</si>
  <si>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</si>
  <si>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</si>
  <si>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</si>
  <si>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</si>
  <si>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</si>
  <si>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</si>
  <si>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</si>
  <si>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</si>
  <si>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</si>
  <si>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</si>
  <si>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</si>
  <si>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</si>
  <si>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</si>
  <si>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</si>
  <si>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</si>
  <si>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</si>
  <si>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</si>
  <si>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</si>
  <si>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</si>
  <si>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</si>
  <si>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</si>
  <si>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</si>
  <si>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</si>
  <si>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</si>
  <si>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</si>
  <si>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</si>
  <si>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</si>
  <si>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</si>
  <si>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</si>
  <si>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</si>
  <si>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</si>
  <si>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</si>
  <si>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</si>
  <si>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</si>
  <si>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</si>
  <si>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</si>
  <si>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</si>
  <si>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</si>
  <si>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</si>
  <si>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</si>
  <si>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</si>
  <si>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</si>
  <si>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</si>
  <si>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</si>
  <si>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</si>
  <si>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</si>
  <si>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</si>
  <si>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</si>
  <si>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</si>
  <si>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</si>
  <si>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</si>
  <si>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</si>
  <si>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</si>
  <si>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</si>
  <si>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</si>
  <si>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</si>
  <si>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</si>
  <si>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</si>
  <si>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</si>
  <si>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</si>
  <si>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</si>
  <si>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</si>
  <si>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</si>
  <si>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</si>
  <si>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</si>
  <si>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</si>
  <si>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</si>
  <si>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</si>
  <si>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</si>
  <si>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</si>
  <si>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</si>
  <si>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</si>
  <si>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</si>
  <si>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</si>
  <si>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</si>
  <si>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</si>
  <si>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</si>
  <si>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</si>
  <si>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</si>
  <si>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</si>
  <si>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</si>
  <si>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</si>
  <si>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</si>
  <si>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</si>
  <si>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</si>
  <si>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</si>
  <si>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</si>
  <si>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</si>
  <si>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</si>
  <si>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</si>
  <si>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</si>
  <si>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</si>
  <si>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</si>
  <si>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</si>
  <si>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</si>
  <si>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</si>
  <si>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</si>
  <si>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</si>
  <si>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</si>
  <si>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</si>
  <si>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</si>
  <si>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</si>
  <si>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</si>
  <si>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</si>
  <si>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</si>
  <si>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</si>
  <si>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</si>
  <si>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</si>
  <si>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</si>
  <si>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</si>
  <si>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</si>
  <si>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</si>
  <si>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</si>
  <si>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</si>
  <si>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</si>
  <si>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</si>
  <si>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</si>
  <si>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</si>
  <si>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</si>
  <si>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</si>
  <si>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</si>
  <si>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</si>
  <si>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</si>
  <si>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</si>
  <si>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</si>
  <si>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</si>
  <si>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</si>
  <si>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</si>
  <si>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</si>
  <si>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</si>
  <si>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</si>
  <si>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</si>
  <si>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</si>
  <si>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</si>
  <si>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</si>
  <si>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</si>
  <si>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</si>
  <si>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</si>
  <si>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</si>
  <si>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</si>
  <si>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</si>
  <si>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</si>
  <si>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</si>
  <si>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</si>
  <si>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</si>
  <si>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</si>
  <si>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</si>
  <si>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</si>
  <si>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</si>
  <si>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</si>
  <si>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</si>
  <si>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</si>
  <si>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</si>
  <si>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</si>
  <si>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</si>
  <si>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</si>
  <si>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</si>
  <si>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</si>
  <si>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</si>
  <si>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</si>
  <si>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</si>
  <si>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</si>
  <si>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</si>
  <si>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</si>
  <si>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</si>
  <si>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</si>
  <si>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</si>
  <si>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</si>
  <si>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</si>
  <si>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</si>
  <si>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</si>
  <si>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</si>
  <si>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</si>
  <si>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</si>
  <si>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</si>
  <si>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</si>
  <si>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</si>
  <si>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</si>
  <si>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</si>
  <si>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</si>
  <si>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</si>
  <si>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</si>
  <si>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</si>
  <si>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</si>
  <si>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</si>
  <si>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</si>
  <si>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</si>
  <si>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</si>
  <si>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</si>
  <si>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</si>
  <si>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</si>
  <si>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</si>
  <si>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</si>
  <si>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</si>
  <si>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</si>
  <si>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</si>
  <si>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</si>
  <si>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</si>
  <si>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</si>
  <si>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</si>
  <si>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</si>
  <si>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</si>
  <si>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</si>
  <si>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</si>
  <si>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</si>
  <si>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</si>
  <si>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</si>
  <si>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</si>
  <si>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</si>
  <si>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</si>
  <si>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</si>
  <si>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</si>
  <si>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</si>
  <si>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</si>
  <si>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</si>
  <si>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</si>
  <si>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</si>
  <si>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</si>
  <si>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</si>
  <si>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</si>
  <si>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</si>
  <si>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</si>
  <si>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</si>
  <si>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</si>
  <si>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</si>
  <si>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</si>
  <si>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</si>
  <si>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</si>
  <si>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</si>
  <si>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</si>
  <si>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</si>
  <si>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</si>
  <si>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</si>
  <si>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</si>
  <si>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</si>
  <si>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</si>
  <si>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</si>
  <si>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</si>
  <si>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</si>
  <si>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</si>
  <si>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</si>
  <si>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</si>
  <si>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</si>
  <si>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</si>
  <si>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</si>
  <si>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</si>
  <si>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</si>
  <si>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</si>
  <si>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</si>
  <si>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</si>
  <si>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</si>
  <si>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</si>
  <si>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</si>
  <si>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</si>
  <si>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</si>
  <si>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</si>
  <si>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</si>
  <si>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</si>
  <si>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</si>
  <si>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</si>
  <si>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</si>
  <si>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</si>
  <si>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</si>
  <si>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</si>
  <si>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</si>
  <si>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</si>
  <si>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</si>
  <si>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</si>
  <si>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</si>
  <si>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</si>
  <si>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</si>
  <si>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</si>
  <si>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</si>
  <si>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</si>
  <si>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</si>
  <si>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</si>
  <si>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</si>
  <si>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</si>
  <si>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</si>
  <si>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</si>
  <si>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</si>
  <si>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</si>
  <si>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</si>
  <si>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</si>
  <si>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</si>
  <si>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</si>
  <si>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</si>
  <si>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</si>
  <si>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</si>
  <si>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</si>
  <si>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</si>
  <si>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</si>
  <si>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</si>
  <si>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</si>
  <si>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</si>
  <si>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</si>
  <si>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</si>
  <si>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</si>
  <si>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</si>
  <si>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</si>
  <si>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</si>
  <si>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</si>
  <si>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</si>
  <si>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</si>
  <si>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</si>
  <si>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</si>
  <si>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</si>
  <si>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</si>
  <si>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</si>
  <si>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</si>
  <si>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</si>
  <si>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</si>
  <si>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</si>
  <si>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</si>
  <si>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</si>
  <si>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</si>
  <si>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</si>
  <si>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</si>
  <si>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</si>
  <si>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</si>
  <si>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</si>
  <si>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</si>
  <si>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</si>
  <si>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</si>
  <si>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</si>
  <si>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</si>
  <si>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</si>
  <si>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</si>
  <si>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</si>
  <si>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</si>
  <si>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</si>
  <si>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</si>
  <si>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</si>
  <si>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</si>
  <si>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</si>
  <si>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</si>
  <si>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</si>
  <si>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</si>
  <si>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</si>
  <si>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</si>
  <si>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</si>
  <si>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</si>
  <si>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</si>
  <si>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</si>
  <si>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</si>
  <si>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</si>
  <si>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</si>
  <si>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</si>
  <si>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</si>
  <si>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</si>
  <si>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</si>
  <si>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</si>
  <si>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</si>
  <si>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</si>
  <si>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</si>
  <si>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</si>
  <si>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</si>
  <si>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</si>
  <si>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</si>
  <si>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</si>
  <si>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</si>
  <si>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</si>
  <si>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</si>
  <si>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</si>
  <si>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</si>
  <si>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</si>
  <si>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</si>
  <si>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</si>
  <si>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</si>
  <si>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</si>
  <si>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</si>
  <si>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</si>
  <si>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</si>
  <si>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</si>
  <si>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</si>
  <si>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</si>
  <si>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</si>
  <si>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</si>
  <si>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</si>
  <si>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</si>
  <si>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</si>
  <si>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</si>
  <si>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</si>
  <si>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</si>
  <si>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</si>
  <si>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</si>
  <si>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</si>
  <si>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</si>
  <si>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</si>
  <si>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</si>
  <si>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</si>
  <si>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</si>
  <si>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</si>
  <si>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</si>
  <si>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</si>
  <si>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</si>
  <si>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</si>
  <si>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</si>
  <si>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</si>
  <si>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</si>
  <si>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</si>
  <si>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</si>
  <si>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</si>
  <si>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</si>
  <si>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</si>
  <si>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</si>
  <si>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</si>
  <si>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</si>
  <si>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</si>
  <si>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</si>
  <si>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</si>
  <si>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</si>
  <si>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</si>
  <si>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</si>
  <si>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</si>
  <si>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</si>
  <si>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</si>
  <si>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</si>
  <si>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</si>
  <si>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</si>
  <si>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</si>
  <si>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</si>
  <si>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</si>
  <si>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</si>
  <si>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</si>
  <si>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</si>
  <si>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</si>
  <si>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</si>
  <si>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</si>
  <si>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</si>
  <si>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</si>
  <si>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</si>
  <si>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</si>
  <si>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</si>
  <si>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</si>
  <si>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</si>
  <si>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</si>
  <si>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</si>
  <si>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</si>
  <si>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</si>
  <si>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</si>
  <si>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</si>
  <si>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</si>
  <si>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</si>
  <si>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</si>
  <si>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</si>
  <si>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</si>
  <si>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</si>
  <si>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</si>
  <si>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</si>
  <si>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</si>
  <si>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</si>
  <si>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</si>
  <si>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</si>
  <si>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</si>
  <si>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</si>
  <si>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</si>
  <si>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</si>
  <si>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</si>
  <si>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</si>
  <si>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</si>
  <si>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</si>
  <si>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</si>
  <si>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</si>
  <si>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</si>
  <si>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</si>
  <si>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</si>
  <si>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</si>
  <si>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</si>
  <si>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</si>
  <si>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</si>
  <si>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</si>
  <si>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</si>
  <si>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</si>
  <si>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</si>
  <si>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</si>
  <si>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</si>
  <si>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</si>
  <si>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</si>
  <si>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</si>
  <si>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</si>
  <si>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</si>
  <si>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</si>
  <si>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</si>
  <si>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</si>
  <si>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</si>
  <si>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</si>
  <si>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</si>
  <si>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</si>
  <si>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</si>
  <si>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</si>
  <si>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</si>
  <si>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</si>
  <si>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</si>
  <si>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</si>
  <si>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</si>
  <si>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</si>
  <si>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</si>
  <si>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</si>
  <si>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</si>
  <si>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</si>
  <si>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</si>
  <si>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</si>
  <si>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</si>
  <si>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</si>
  <si>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</si>
  <si>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</si>
  <si>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</si>
  <si>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</si>
  <si>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</si>
  <si>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</si>
  <si>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</si>
  <si>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</si>
  <si>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</si>
  <si>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</si>
  <si>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</si>
  <si>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</si>
  <si>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</si>
  <si>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</si>
  <si>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</si>
  <si>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</si>
  <si>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</si>
  <si>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</si>
  <si>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</si>
  <si>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</si>
  <si>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</si>
  <si>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</si>
  <si>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</si>
  <si>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</si>
  <si>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</si>
  <si>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</si>
  <si>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</si>
  <si>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</si>
  <si>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</si>
  <si>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</si>
  <si>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</si>
  <si>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</si>
  <si>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</si>
  <si>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</si>
  <si>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</si>
  <si>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</si>
  <si>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</si>
  <si>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</si>
  <si>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</si>
  <si>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</si>
  <si>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</si>
  <si>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</si>
  <si>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</si>
  <si>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</si>
  <si>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</si>
  <si>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</si>
  <si>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</si>
  <si>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</si>
  <si>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</si>
  <si>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</si>
  <si>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</si>
  <si>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</si>
  <si>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</si>
  <si>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</si>
  <si>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</si>
  <si>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</si>
  <si>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</si>
  <si>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</si>
  <si>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</si>
  <si>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</si>
  <si>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</si>
  <si>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</si>
  <si>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</si>
  <si>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</si>
  <si>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</si>
  <si>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</si>
  <si>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</si>
  <si>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</si>
  <si>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</si>
  <si>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</si>
  <si>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</si>
  <si>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</si>
  <si>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</si>
  <si>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</si>
  <si>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</si>
  <si>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</si>
  <si>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</si>
  <si>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</si>
  <si>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</si>
  <si>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</si>
  <si>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</si>
  <si>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</si>
  <si>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</si>
  <si>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</si>
  <si>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</si>
  <si>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</si>
  <si>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</si>
  <si>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</si>
  <si>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</si>
  <si>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</si>
  <si>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</si>
  <si>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</si>
  <si>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</si>
  <si>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</si>
  <si>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</si>
  <si>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</si>
  <si>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</si>
  <si>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</si>
  <si>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</si>
  <si>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</si>
  <si>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</si>
  <si>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</si>
  <si>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</si>
  <si>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</si>
  <si>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</si>
  <si>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</si>
  <si>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</si>
  <si>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</si>
  <si>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</si>
  <si>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</si>
  <si>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</si>
  <si>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</si>
  <si>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</si>
  <si>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</si>
  <si>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</si>
  <si>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</si>
  <si>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</si>
  <si>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</si>
  <si>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</si>
  <si>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</si>
  <si>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</si>
  <si>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</si>
  <si>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</si>
  <si>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</si>
  <si>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</si>
  <si>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</si>
  <si>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</si>
  <si>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</si>
  <si>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</si>
  <si>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</si>
  <si>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</si>
  <si>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</si>
  <si>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</si>
  <si>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</si>
  <si>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</si>
  <si>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</si>
  <si>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</si>
  <si>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</si>
  <si>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</si>
  <si>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</si>
  <si>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</si>
  <si>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</si>
  <si>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</si>
  <si>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</si>
  <si>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</si>
  <si>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</si>
  <si>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</si>
  <si>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</si>
  <si>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</si>
  <si>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</si>
  <si>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</si>
  <si>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</si>
  <si>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</si>
  <si>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</si>
  <si>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</si>
  <si>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</si>
  <si>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</si>
  <si>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</si>
  <si>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</si>
  <si>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</si>
  <si>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</si>
  <si>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</si>
  <si>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</si>
  <si>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</si>
  <si>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</si>
  <si>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</si>
  <si>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</si>
  <si>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</si>
  <si>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</si>
  <si>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</si>
  <si>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</si>
  <si>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</si>
  <si>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</si>
  <si>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</si>
  <si>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</si>
  <si>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</si>
  <si>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</si>
  <si>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</si>
  <si>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</si>
  <si>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</si>
  <si>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</si>
  <si>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</si>
  <si>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</si>
  <si>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</si>
  <si>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</si>
  <si>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</si>
  <si>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</si>
  <si>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</si>
  <si>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</si>
  <si>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</si>
  <si>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</si>
  <si>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</si>
  <si>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</si>
  <si>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</si>
  <si>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</si>
  <si>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</si>
  <si>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</si>
  <si>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</si>
  <si>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</si>
  <si>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</si>
  <si>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</si>
  <si>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</si>
  <si>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</si>
  <si>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</si>
  <si>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</si>
  <si>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</si>
  <si>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</si>
  <si>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</si>
  <si>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</si>
  <si>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</si>
  <si>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</si>
  <si>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</si>
  <si>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</si>
  <si>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</si>
  <si>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</si>
  <si>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</si>
  <si>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</si>
  <si>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</si>
  <si>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</si>
  <si>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</si>
  <si>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</si>
  <si>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</si>
  <si>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</si>
  <si>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</si>
  <si>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</si>
  <si>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</si>
  <si>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</si>
  <si>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</si>
  <si>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</si>
  <si>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</si>
  <si>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</si>
  <si>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</si>
  <si>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</si>
  <si>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</si>
  <si>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</si>
  <si>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</si>
  <si>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</si>
  <si>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</si>
  <si>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</si>
  <si>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</si>
  <si>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</si>
  <si>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</si>
  <si>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</si>
  <si>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</si>
  <si>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</si>
  <si>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</si>
  <si>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</si>
  <si>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</si>
  <si>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</si>
  <si>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</si>
  <si>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</si>
  <si>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</si>
  <si>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</si>
  <si>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</si>
  <si>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</si>
  <si>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</si>
  <si>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</si>
  <si>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</si>
  <si>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</si>
  <si>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</si>
  <si>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</si>
  <si>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</si>
  <si>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</si>
  <si>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</si>
  <si>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</si>
  <si>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</si>
  <si>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</si>
  <si>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</si>
  <si>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</si>
  <si>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</si>
  <si>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</si>
  <si>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</si>
  <si>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</si>
  <si>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</si>
  <si>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</si>
  <si>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</si>
  <si>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</si>
  <si>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</si>
  <si>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</si>
  <si>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</si>
  <si>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</si>
  <si>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</si>
  <si>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</si>
  <si>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</si>
  <si>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</si>
  <si>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</si>
  <si>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</si>
  <si>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</si>
  <si>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</si>
  <si>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</si>
  <si>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</si>
  <si>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</si>
  <si>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</si>
  <si>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</si>
  <si>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</si>
  <si>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</si>
  <si>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</si>
  <si>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</si>
  <si>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</si>
  <si>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</si>
  <si>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</si>
  <si>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</si>
  <si>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</si>
  <si>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</si>
  <si>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</si>
  <si>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</si>
  <si>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</si>
  <si>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</si>
  <si>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</si>
  <si>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</si>
  <si>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</si>
  <si>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</si>
  <si>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</si>
  <si>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</si>
  <si>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</si>
  <si>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</si>
  <si>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</si>
  <si>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</si>
  <si>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</si>
  <si>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</si>
  <si>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</si>
  <si>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</si>
  <si>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</si>
  <si>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</si>
  <si>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</si>
  <si>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</si>
  <si>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</si>
  <si>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</si>
  <si>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</si>
  <si>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</si>
  <si>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</si>
  <si>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</si>
  <si>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</si>
  <si>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</si>
  <si>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</si>
  <si>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</si>
  <si>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</si>
  <si>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</si>
  <si>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</si>
  <si>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</si>
  <si>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</si>
  <si>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</si>
  <si>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</si>
  <si>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</si>
  <si>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</si>
  <si>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</si>
  <si>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</si>
  <si>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</si>
  <si>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</si>
  <si>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</si>
  <si>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</si>
  <si>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</si>
  <si>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</si>
  <si>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</si>
  <si>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</si>
  <si>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</si>
  <si>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</si>
  <si>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</si>
  <si>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</si>
  <si>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</si>
  <si>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</si>
  <si>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</si>
  <si>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</si>
  <si>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</si>
  <si>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</si>
  <si>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</si>
  <si>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</si>
  <si>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</si>
  <si>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</si>
  <si>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</si>
  <si>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</si>
  <si>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</si>
  <si>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</si>
  <si>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</si>
  <si>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</si>
  <si>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</si>
  <si>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</si>
  <si>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</si>
  <si>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</si>
  <si>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</si>
  <si>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</si>
  <si>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</si>
  <si>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</si>
  <si>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</si>
  <si>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</si>
  <si>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</si>
  <si>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</si>
  <si>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</si>
  <si>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</si>
  <si>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</si>
  <si>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</si>
  <si>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</si>
  <si>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</si>
  <si>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</si>
  <si>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</si>
  <si>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</si>
  <si>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</si>
  <si>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</si>
  <si>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</si>
  <si>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</si>
  <si>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</si>
  <si>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</si>
  <si>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</si>
  <si>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</si>
  <si>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</si>
  <si>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</si>
  <si>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</si>
  <si>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</si>
  <si>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</si>
  <si>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</si>
  <si>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</si>
  <si>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</si>
  <si>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</si>
  <si>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</si>
  <si>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</si>
  <si>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</si>
  <si>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</si>
  <si>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</si>
  <si>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</si>
  <si>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</si>
  <si>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</si>
  <si>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</si>
  <si>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</si>
  <si>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</si>
  <si>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</si>
  <si>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</si>
  <si>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</si>
  <si>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</si>
  <si>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</si>
  <si>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</si>
  <si>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</si>
  <si>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</si>
  <si>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</si>
  <si>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</si>
  <si>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</si>
  <si>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</si>
  <si>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</si>
  <si>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</si>
  <si>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</si>
  <si>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</si>
  <si>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</si>
  <si>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</si>
  <si>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</si>
  <si>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</si>
  <si>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</si>
  <si>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</si>
  <si>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</si>
  <si>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</si>
  <si>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</si>
  <si>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</si>
  <si>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</si>
  <si>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</si>
  <si>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</si>
  <si>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</si>
  <si>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</si>
  <si>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</si>
  <si>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</si>
  <si>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</si>
  <si>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</si>
  <si>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</si>
  <si>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</si>
  <si>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</si>
  <si>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</si>
  <si>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</si>
  <si>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</si>
  <si>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</si>
  <si>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</si>
  <si>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</si>
  <si>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</si>
  <si>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</si>
  <si>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</si>
  <si>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</si>
  <si>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</si>
  <si>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</si>
  <si>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</si>
  <si>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</si>
  <si>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</si>
  <si>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</si>
  <si>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</si>
  <si>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</si>
  <si>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</si>
  <si>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</si>
  <si>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</si>
  <si>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</si>
  <si>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</si>
  <si>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</si>
  <si>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</si>
  <si>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</si>
  <si>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</si>
  <si>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</si>
  <si>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</si>
  <si>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</si>
  <si>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</si>
  <si>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</si>
  <si>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</si>
  <si>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</si>
  <si>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</si>
  <si>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</si>
  <si>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</si>
  <si>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</si>
  <si>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</si>
  <si>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</si>
  <si>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</si>
  <si>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</si>
  <si>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</si>
  <si>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</si>
  <si>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</si>
  <si>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</si>
  <si>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</si>
  <si>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</si>
  <si>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</si>
  <si>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</si>
  <si>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</si>
  <si>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</si>
  <si>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</si>
  <si>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</si>
  <si>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</si>
  <si>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</si>
  <si>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</si>
  <si>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</si>
  <si>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</si>
  <si>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</si>
  <si>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</si>
  <si>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</si>
  <si>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</si>
  <si>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</si>
  <si>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</si>
  <si>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</si>
  <si>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</si>
  <si>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</si>
  <si>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</si>
  <si>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</si>
  <si>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</si>
  <si>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</si>
  <si>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</si>
  <si>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</si>
  <si>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</si>
  <si>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</si>
  <si>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</si>
  <si>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</si>
  <si>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</si>
  <si>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</si>
  <si>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</si>
  <si>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</si>
  <si>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</si>
  <si>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</si>
  <si>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</si>
  <si>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</si>
  <si>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</si>
  <si>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</si>
  <si>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</si>
  <si>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</si>
  <si>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</si>
  <si>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</si>
  <si>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</si>
  <si>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</si>
  <si>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</si>
  <si>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</si>
  <si>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</si>
  <si>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</si>
  <si>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</si>
  <si>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</si>
  <si>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</si>
  <si>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</si>
  <si>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</si>
  <si>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</si>
  <si>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</si>
  <si>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</si>
  <si>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</si>
  <si>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</si>
  <si>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</si>
  <si>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</si>
  <si>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</si>
  <si>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</si>
  <si>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</si>
  <si>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</si>
  <si>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</si>
  <si>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</si>
  <si>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</si>
  <si>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</si>
  <si>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</si>
  <si>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</si>
  <si>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</si>
  <si>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</si>
  <si>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</si>
  <si>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</si>
  <si>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</si>
  <si>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</si>
  <si>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</si>
  <si>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</si>
  <si>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</si>
  <si>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</si>
  <si>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</si>
  <si>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</si>
  <si>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</si>
  <si>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</si>
  <si>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</si>
  <si>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</si>
  <si>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</si>
  <si>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</si>
  <si>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</si>
  <si>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</si>
  <si>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</si>
  <si>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</si>
  <si>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</si>
  <si>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</si>
  <si>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</si>
  <si>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</si>
  <si>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</si>
  <si>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</si>
  <si>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</si>
  <si>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</si>
  <si>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</si>
  <si>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</si>
  <si>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</si>
  <si>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</si>
  <si>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</si>
  <si>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</si>
  <si>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</si>
  <si>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</si>
  <si>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</si>
  <si>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</si>
  <si>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</si>
  <si>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</si>
  <si>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</si>
  <si>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</si>
  <si>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</si>
  <si>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</si>
  <si>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</si>
  <si>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</si>
  <si>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</si>
  <si>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</si>
  <si>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</si>
  <si>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</si>
  <si>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</si>
  <si>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</si>
  <si>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</si>
  <si>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</si>
  <si>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</si>
  <si>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</si>
  <si>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</si>
  <si>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</si>
  <si>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</si>
  <si>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</si>
  <si>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</si>
  <si>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</si>
  <si>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</si>
  <si>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</si>
  <si>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</si>
  <si>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</si>
  <si>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</si>
  <si>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</si>
  <si>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</si>
  <si>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</si>
  <si>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</si>
  <si>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</si>
  <si>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</si>
  <si>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</si>
  <si>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</si>
  <si>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</si>
  <si>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</si>
  <si>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</si>
  <si>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</si>
  <si>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</si>
  <si>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</si>
  <si>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</si>
  <si>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</si>
  <si>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</si>
  <si>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</si>
  <si>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</si>
  <si>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</si>
  <si>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</si>
  <si>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</si>
  <si>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</si>
  <si>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</si>
  <si>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</si>
  <si>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</si>
  <si>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</si>
  <si>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</si>
  <si>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</si>
  <si>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</si>
  <si>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</si>
  <si>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</si>
  <si>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</si>
  <si>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</si>
  <si>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</si>
  <si>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</si>
  <si>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</si>
  <si>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</si>
  <si>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</si>
  <si>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</si>
  <si>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</si>
  <si>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</si>
  <si>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</si>
  <si>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</si>
  <si>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</si>
  <si>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</si>
  <si>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</si>
  <si>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</si>
  <si>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</si>
  <si>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</si>
  <si>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</si>
  <si>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</si>
  <si>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</si>
  <si>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</si>
  <si>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</si>
  <si>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</si>
  <si>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</si>
  <si>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</si>
  <si>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</si>
  <si>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</si>
  <si>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</si>
  <si>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</si>
  <si>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</si>
  <si>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</si>
  <si>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</si>
  <si>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</si>
  <si>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</si>
  <si>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</si>
  <si>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</si>
  <si>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</si>
  <si>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</si>
  <si>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</si>
  <si>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</si>
  <si>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</si>
  <si>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</si>
  <si>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</si>
  <si>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</si>
  <si>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</si>
  <si>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</si>
  <si>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</si>
  <si>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</si>
  <si>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</si>
  <si>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</si>
  <si>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</si>
  <si>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</si>
  <si>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</si>
  <si>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</si>
  <si>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</si>
  <si>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</si>
  <si>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</si>
  <si>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</si>
  <si>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</si>
  <si>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</si>
  <si>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</si>
  <si>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</si>
  <si>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</si>
  <si>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</si>
  <si>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</si>
  <si>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</si>
  <si>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</si>
  <si>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</si>
  <si>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</si>
  <si>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</si>
  <si>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</si>
  <si>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</si>
  <si>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</si>
  <si>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</si>
  <si>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</si>
  <si>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</si>
  <si>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</si>
  <si>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</si>
  <si>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</si>
  <si>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</si>
  <si>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</si>
  <si>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</si>
  <si>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</si>
  <si>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</si>
  <si>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</si>
  <si>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</si>
  <si>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</si>
  <si>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</si>
  <si>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</si>
  <si>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</si>
  <si>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</si>
  <si>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</si>
  <si>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</si>
  <si>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</si>
  <si>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</si>
  <si>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</si>
  <si>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</si>
  <si>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</si>
  <si>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</si>
  <si>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</si>
  <si>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</si>
  <si>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</si>
  <si>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</si>
  <si>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</si>
  <si>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</si>
  <si>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</si>
  <si>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</si>
  <si>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</si>
  <si>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</si>
  <si>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</si>
  <si>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</si>
  <si>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</si>
  <si>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</si>
  <si>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</si>
  <si>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</si>
  <si>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</si>
  <si>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</si>
  <si>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</si>
  <si>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</si>
  <si>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</si>
  <si>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</si>
  <si>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</si>
  <si>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</si>
  <si>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</si>
  <si>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</si>
  <si>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</si>
  <si>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</si>
  <si>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</si>
  <si>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</si>
  <si>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</si>
  <si>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</si>
  <si>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</si>
  <si>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</si>
  <si>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</si>
  <si>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</si>
  <si>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</si>
  <si>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</si>
  <si>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</si>
  <si>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</si>
  <si>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</si>
  <si>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</si>
  <si>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</si>
  <si>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</si>
  <si>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</si>
  <si>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</si>
  <si>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</si>
  <si>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</si>
  <si>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</si>
  <si>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</si>
  <si>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</si>
  <si>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</si>
  <si>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</si>
  <si>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</si>
  <si>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</si>
  <si>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</si>
  <si>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</si>
  <si>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</si>
  <si>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</si>
  <si>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</si>
  <si>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</si>
  <si>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</si>
  <si>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</si>
  <si>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</si>
  <si>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</si>
  <si>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</si>
  <si>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</si>
  <si>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</si>
  <si>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</si>
  <si>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</si>
  <si>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</si>
  <si>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</si>
  <si>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</si>
  <si>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</si>
  <si>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</si>
  <si>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</si>
  <si>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</si>
  <si>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</si>
  <si>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</si>
  <si>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</si>
  <si>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</si>
  <si>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</si>
  <si>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</si>
  <si>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</si>
  <si>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</si>
  <si>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</si>
  <si>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</si>
  <si>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</si>
  <si>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</si>
  <si>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</si>
  <si>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</si>
  <si>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</si>
  <si>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</si>
  <si>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</si>
  <si>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</si>
  <si>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</si>
  <si>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</si>
  <si>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</si>
  <si>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</si>
  <si>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</si>
  <si>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</si>
  <si>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</si>
  <si>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</si>
  <si>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</si>
  <si>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</si>
  <si>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</si>
  <si>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</si>
  <si>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</si>
  <si>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</si>
  <si>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</si>
  <si>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</si>
  <si>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</si>
  <si>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</si>
  <si>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</si>
  <si>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</si>
  <si>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</si>
  <si>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</si>
  <si>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</si>
  <si>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</si>
  <si>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</si>
  <si>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</si>
  <si>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</si>
  <si>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</si>
  <si>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</si>
  <si>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</si>
  <si>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</si>
  <si>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</si>
  <si>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</si>
  <si>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</si>
  <si>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</si>
  <si>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</si>
  <si>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</si>
  <si>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</si>
  <si>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</si>
  <si>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</si>
  <si>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</si>
  <si>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</si>
  <si>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</si>
  <si>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</si>
  <si>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</si>
  <si>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</si>
  <si>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</si>
  <si>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</si>
  <si>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</si>
  <si>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</si>
  <si>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</si>
  <si>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</si>
  <si>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</si>
  <si>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</si>
  <si>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</si>
  <si>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</si>
  <si>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</si>
  <si>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</si>
  <si>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</si>
  <si>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</si>
  <si>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</si>
  <si>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</si>
  <si>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</si>
  <si>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</si>
  <si>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</si>
  <si>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</si>
  <si>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</si>
  <si>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</si>
  <si>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</si>
  <si>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</si>
  <si>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</si>
  <si>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</si>
  <si>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</si>
  <si>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</si>
  <si>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</si>
  <si>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</si>
  <si>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</si>
  <si>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</si>
  <si>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</si>
  <si>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</si>
  <si>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</si>
  <si>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</si>
  <si>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</si>
  <si>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</si>
  <si>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</si>
  <si>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</si>
  <si>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</si>
  <si>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</si>
  <si>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</si>
  <si>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</si>
  <si>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</si>
  <si>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</si>
  <si>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</si>
  <si>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</si>
  <si>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</si>
  <si>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</si>
  <si>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</si>
  <si>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</si>
  <si>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</si>
  <si>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</si>
  <si>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</si>
  <si>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</si>
  <si>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</si>
  <si>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</si>
  <si>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</si>
  <si>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</si>
  <si>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</si>
  <si>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</si>
  <si>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</si>
  <si>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</si>
  <si>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</si>
  <si>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</si>
  <si>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</si>
  <si>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</si>
  <si>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</si>
  <si>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</si>
  <si>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</si>
  <si>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</si>
  <si>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</si>
  <si>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</si>
  <si>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</si>
  <si>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</si>
  <si>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</si>
  <si>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</si>
  <si>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</si>
  <si>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</si>
  <si>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</si>
  <si>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</si>
  <si>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</si>
  <si>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</si>
  <si>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</si>
  <si>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</si>
  <si>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</si>
  <si>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</si>
  <si>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</si>
  <si>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</si>
  <si>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</si>
  <si>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</si>
  <si>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</si>
  <si>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</si>
  <si>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</si>
  <si>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</si>
  <si>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</si>
  <si>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</si>
  <si>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</si>
  <si>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</si>
  <si>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</si>
  <si>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</si>
  <si>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</si>
  <si>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</si>
  <si>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</si>
  <si>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</si>
  <si>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</si>
  <si>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</si>
  <si>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</si>
  <si>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</si>
  <si>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</si>
  <si>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</si>
  <si>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</si>
  <si>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</si>
  <si>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</si>
  <si>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</si>
  <si>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</si>
  <si>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</si>
  <si>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</si>
  <si>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</si>
  <si>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</si>
  <si>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</si>
  <si>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</si>
  <si>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</si>
  <si>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</si>
  <si>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</si>
  <si>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</si>
  <si>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</si>
  <si>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</si>
  <si>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</si>
  <si>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</si>
  <si>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</si>
  <si>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</si>
  <si>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</si>
  <si>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</si>
  <si>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</si>
  <si>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</si>
  <si>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</si>
  <si>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</si>
  <si>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</si>
  <si>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</si>
  <si>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</si>
  <si>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</si>
  <si>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</si>
  <si>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</si>
  <si>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</si>
  <si>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</si>
  <si>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</si>
  <si>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</si>
  <si>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</si>
  <si>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</si>
  <si>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</si>
  <si>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</si>
  <si>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</si>
  <si>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</si>
  <si>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</si>
  <si>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</si>
  <si>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</si>
  <si>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</si>
  <si>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</si>
  <si>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</si>
  <si>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</si>
  <si>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</si>
  <si>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</si>
  <si>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</si>
  <si>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</si>
  <si>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</si>
  <si>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</si>
  <si>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</si>
  <si>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</si>
  <si>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</si>
  <si>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</si>
  <si>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</si>
  <si>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</si>
  <si>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</si>
  <si>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</si>
  <si>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</si>
  <si>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</si>
  <si>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</si>
  <si>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</si>
  <si>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</si>
  <si>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</si>
  <si>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</si>
  <si>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</si>
  <si>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</si>
  <si>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</si>
  <si>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</si>
  <si>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</si>
  <si>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</si>
  <si>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</si>
  <si>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</si>
  <si>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</si>
  <si>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</si>
  <si>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</si>
  <si>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</si>
  <si>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</si>
  <si>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</si>
  <si>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</si>
  <si>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</si>
  <si>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</si>
  <si>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</si>
  <si>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</si>
  <si>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</si>
  <si>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</si>
  <si>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</si>
  <si>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</si>
  <si>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</si>
  <si>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</si>
  <si>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</si>
  <si>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</si>
  <si>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</si>
  <si>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</si>
  <si>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</si>
  <si>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</si>
  <si>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</si>
  <si>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</si>
  <si>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</si>
  <si>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</si>
  <si>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</si>
  <si>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</si>
  <si>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</si>
  <si>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</si>
  <si>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</si>
  <si>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</si>
  <si>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</si>
  <si>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</si>
  <si>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</si>
  <si>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</si>
  <si>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</si>
  <si>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</si>
  <si>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</si>
  <si>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</si>
  <si>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</si>
  <si>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</si>
  <si>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</si>
  <si>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</si>
  <si>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</si>
  <si>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</si>
  <si>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</si>
  <si>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</si>
  <si>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</si>
  <si>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</si>
  <si>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</si>
  <si>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</si>
  <si>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</si>
  <si>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</si>
  <si>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</si>
  <si>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</si>
  <si>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</si>
  <si>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</si>
  <si>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</si>
  <si>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</si>
  <si>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</si>
  <si>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</si>
  <si>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</si>
  <si>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</si>
  <si>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</si>
  <si>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</si>
  <si>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</si>
  <si>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</si>
  <si>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</si>
  <si>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</si>
  <si>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</si>
  <si>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</si>
  <si>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</si>
  <si>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</si>
  <si>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</si>
  <si>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</si>
  <si>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</si>
  <si>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</si>
  <si>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</si>
  <si>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</si>
  <si>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</si>
  <si>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</si>
  <si>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</si>
  <si>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</si>
  <si>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</si>
  <si>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</si>
  <si>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</si>
  <si>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</si>
  <si>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</si>
  <si>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</si>
  <si>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</si>
  <si>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</si>
  <si>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</si>
  <si>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</si>
  <si>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</si>
  <si>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</si>
  <si>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</si>
  <si>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</si>
  <si>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</si>
  <si>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</si>
  <si>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</si>
  <si>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</si>
  <si>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</si>
  <si>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</si>
  <si>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</si>
  <si>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</si>
  <si>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</si>
  <si>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</si>
  <si>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</si>
  <si>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</si>
  <si>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</si>
  <si>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</si>
  <si>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</si>
  <si>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</si>
  <si>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</si>
  <si>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</si>
  <si>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</si>
  <si>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</si>
  <si>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</si>
  <si>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</si>
  <si>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</si>
  <si>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</si>
  <si>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</si>
  <si>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</si>
  <si>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</si>
  <si>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</si>
  <si>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</si>
  <si>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</si>
  <si>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</si>
  <si>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</si>
  <si>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</si>
  <si>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</si>
  <si>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</si>
  <si>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</si>
  <si>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</si>
  <si>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</si>
  <si>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</si>
  <si>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</si>
  <si>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</si>
  <si>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</si>
  <si>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</si>
  <si>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</si>
  <si>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</si>
  <si>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</si>
  <si>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</si>
  <si>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</si>
  <si>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</si>
  <si>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</si>
  <si>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</si>
  <si>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</si>
  <si>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</si>
  <si>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</si>
  <si>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</si>
  <si>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</si>
  <si>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</si>
  <si>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</si>
  <si>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</si>
  <si>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</si>
  <si>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</si>
  <si>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</si>
  <si>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</si>
  <si>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</si>
  <si>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</si>
  <si>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</si>
  <si>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</si>
  <si>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</si>
  <si>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</si>
  <si>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</si>
  <si>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</si>
  <si>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</si>
  <si>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</si>
  <si>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</si>
  <si>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</si>
  <si>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</si>
  <si>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</si>
  <si>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</si>
  <si>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</si>
  <si>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</si>
  <si>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</si>
  <si>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</si>
  <si>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</si>
  <si>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</si>
  <si>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</si>
  <si>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</si>
  <si>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</si>
  <si>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</si>
  <si>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</si>
  <si>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</si>
  <si>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</si>
  <si>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</si>
  <si>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</si>
  <si>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</si>
  <si>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</si>
  <si>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</si>
  <si>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</si>
  <si>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</si>
  <si>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</si>
  <si>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</si>
  <si>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</si>
  <si>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</si>
  <si>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</si>
  <si>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</si>
  <si>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</si>
  <si>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</si>
  <si>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</si>
  <si>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</si>
  <si>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</si>
  <si>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</si>
  <si>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</si>
  <si>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</si>
  <si>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</si>
  <si>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</si>
  <si>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</si>
  <si>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</si>
  <si>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</si>
  <si>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</si>
  <si>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</si>
  <si>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</si>
  <si>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</si>
  <si>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</si>
  <si>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</si>
  <si>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</si>
  <si>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</si>
  <si>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</si>
  <si>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</si>
  <si>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</si>
  <si>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</si>
  <si>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</si>
  <si>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</si>
  <si>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</si>
  <si>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</si>
  <si>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</si>
  <si>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</si>
  <si>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</si>
  <si>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</si>
  <si>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</si>
  <si>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</si>
  <si>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</si>
  <si>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</si>
  <si>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</si>
  <si>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</si>
  <si>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</si>
  <si>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</si>
  <si>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</si>
  <si>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</si>
  <si>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</si>
  <si>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</si>
  <si>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</si>
  <si>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</si>
  <si>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</si>
  <si>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</si>
  <si>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</si>
  <si>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</si>
  <si>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</si>
  <si>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</si>
  <si>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</si>
  <si>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</si>
  <si>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</si>
  <si>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</si>
  <si>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</si>
  <si>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</si>
  <si>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</si>
  <si>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</si>
  <si>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</si>
  <si>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</si>
  <si>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</si>
  <si>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</si>
  <si>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</si>
  <si>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</si>
  <si>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</si>
  <si>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</si>
  <si>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</si>
  <si>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</si>
  <si>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</si>
  <si>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</si>
  <si>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</si>
  <si>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</si>
  <si>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</si>
  <si>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</si>
  <si>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</si>
  <si>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</si>
  <si>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</si>
  <si>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</si>
  <si>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</si>
  <si>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</si>
  <si>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</si>
  <si>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</si>
  <si>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</si>
  <si>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</si>
  <si>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</si>
  <si>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</si>
  <si>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</si>
  <si>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</si>
  <si>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</si>
  <si>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</si>
  <si>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</si>
  <si>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</si>
  <si>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</si>
  <si>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</si>
  <si>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</si>
  <si>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</si>
  <si>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</si>
  <si>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</si>
  <si>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</si>
  <si>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</si>
  <si>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</si>
  <si>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</si>
  <si>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</si>
  <si>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</si>
  <si>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</si>
  <si>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</si>
  <si>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</si>
  <si>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</si>
  <si>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</si>
  <si>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</si>
  <si>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</si>
  <si>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</si>
  <si>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</si>
  <si>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</si>
  <si>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</si>
  <si>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</si>
  <si>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</si>
  <si>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</si>
  <si>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</si>
  <si>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</si>
  <si>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</si>
  <si>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</si>
  <si>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</si>
  <si>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</si>
  <si>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</si>
  <si>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</si>
  <si>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</si>
  <si>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</si>
  <si>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</si>
  <si>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</si>
  <si>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</si>
  <si>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</si>
  <si>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</si>
  <si>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</si>
  <si>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</si>
  <si>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</si>
  <si>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</si>
  <si>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</si>
  <si>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</si>
  <si>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</si>
  <si>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</si>
  <si>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</si>
  <si>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</si>
  <si>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</si>
  <si>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</si>
  <si>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</si>
  <si>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</si>
  <si>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</si>
  <si>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</si>
  <si>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</si>
  <si>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</si>
  <si>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</si>
  <si>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</si>
  <si>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</si>
  <si>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</si>
  <si>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</si>
  <si>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</si>
  <si>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</si>
  <si>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</si>
  <si>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</si>
  <si>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</si>
  <si>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</si>
  <si>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</si>
  <si>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</si>
  <si>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</si>
  <si>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</si>
  <si>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</si>
  <si>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</si>
  <si>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</si>
  <si>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</si>
  <si>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</si>
  <si>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</si>
  <si>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</si>
  <si>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</si>
  <si>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</si>
  <si>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</si>
  <si>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</si>
  <si>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</si>
  <si>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</si>
  <si>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</si>
  <si>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</si>
  <si>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</si>
  <si>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</si>
  <si>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</si>
  <si>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</si>
  <si>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</si>
  <si>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</si>
  <si>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</si>
  <si>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</si>
  <si>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</si>
  <si>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</si>
  <si>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</si>
  <si>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</si>
  <si>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</si>
  <si>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</si>
  <si>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</si>
  <si>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</si>
  <si>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</si>
  <si>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</si>
  <si>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</si>
  <si>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</si>
  <si>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</si>
  <si>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</si>
  <si>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</si>
  <si>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</si>
  <si>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</si>
  <si>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</si>
  <si>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</si>
  <si>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</si>
  <si>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</si>
  <si>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</si>
  <si>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</si>
  <si>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</si>
  <si>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</si>
  <si>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</si>
  <si>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</si>
  <si>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</si>
  <si>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</si>
  <si>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</si>
  <si>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</si>
  <si>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</si>
  <si>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</si>
  <si>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</si>
  <si>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</si>
  <si>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</si>
  <si>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</si>
  <si>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</si>
  <si>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</si>
  <si>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</si>
  <si>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</si>
  <si>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</si>
  <si>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</si>
  <si>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</si>
  <si>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</si>
  <si>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</si>
  <si>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</si>
  <si>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</si>
  <si>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</si>
  <si>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</si>
  <si>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</si>
  <si>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</si>
  <si>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</si>
  <si>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</si>
  <si>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</si>
  <si>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</si>
  <si>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</si>
  <si>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</si>
  <si>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</si>
  <si>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</si>
  <si>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</si>
  <si>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</si>
  <si>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</si>
  <si>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</si>
  <si>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</si>
  <si>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</si>
  <si>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</si>
  <si>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</si>
  <si>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</si>
  <si>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</si>
  <si>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</si>
  <si>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</si>
  <si>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</si>
  <si>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</si>
  <si>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</si>
  <si>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</si>
  <si>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</si>
  <si>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</si>
  <si>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</si>
  <si>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</si>
  <si>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</si>
  <si>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</si>
  <si>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</si>
  <si>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</si>
  <si>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</si>
  <si>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</si>
  <si>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</si>
  <si>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</si>
  <si>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</si>
  <si>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</si>
  <si>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</si>
  <si>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</si>
  <si>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</si>
  <si>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</si>
  <si>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</si>
  <si>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</si>
  <si>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</si>
  <si>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</si>
  <si>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</si>
  <si>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</si>
  <si>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</si>
  <si>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</si>
  <si>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</si>
  <si>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</si>
  <si>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</si>
  <si>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</si>
  <si>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</si>
  <si>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</si>
  <si>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</si>
  <si>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</si>
  <si>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</si>
  <si>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</si>
  <si>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</si>
  <si>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</si>
  <si>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</si>
  <si>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</si>
  <si>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</si>
  <si>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</si>
  <si>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</si>
  <si>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</si>
  <si>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</si>
  <si>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</si>
  <si>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</si>
  <si>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</si>
  <si>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</si>
  <si>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</si>
  <si>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</si>
  <si>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</si>
  <si>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</si>
  <si>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</si>
  <si>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</si>
  <si>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</si>
  <si>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</si>
  <si>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</si>
  <si>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</si>
  <si>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</si>
  <si>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</si>
  <si>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</si>
  <si>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</si>
  <si>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</si>
  <si>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</si>
  <si>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</si>
  <si>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</si>
  <si>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</si>
  <si>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</si>
  <si>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</si>
  <si>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</si>
  <si>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</si>
  <si>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</si>
  <si>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</si>
  <si>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</si>
  <si>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</si>
  <si>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</si>
  <si>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</si>
  <si>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</si>
  <si>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</si>
  <si>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</si>
  <si>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</si>
  <si>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</si>
  <si>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</si>
  <si>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</si>
  <si>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</si>
  <si>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</si>
  <si>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</si>
  <si>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</si>
  <si>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</si>
  <si>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</si>
  <si>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</si>
  <si>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</si>
  <si>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</si>
  <si>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</si>
  <si>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</si>
  <si>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</si>
  <si>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</si>
  <si>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</si>
  <si>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</si>
  <si>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</si>
  <si>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</si>
  <si>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</si>
  <si>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</si>
  <si>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</si>
  <si>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</si>
  <si>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</si>
  <si>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</si>
  <si>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</si>
  <si>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</si>
  <si>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</si>
  <si>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</si>
  <si>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</si>
  <si>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</si>
  <si>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</si>
  <si>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</si>
  <si>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</si>
  <si>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</si>
  <si>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</si>
  <si>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</si>
  <si>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</si>
  <si>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</si>
  <si>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</si>
  <si>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</si>
  <si>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</si>
  <si>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</si>
  <si>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</si>
  <si>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</si>
  <si>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</si>
  <si>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</si>
  <si>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</si>
  <si>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</si>
  <si>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</si>
  <si>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</si>
  <si>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</si>
  <si>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</si>
  <si>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</si>
  <si>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</si>
  <si>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</si>
  <si>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</si>
  <si>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</si>
  <si>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</si>
  <si>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</si>
  <si>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</si>
  <si>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</si>
  <si>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</si>
  <si>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</si>
  <si>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</si>
  <si>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</si>
  <si>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</si>
  <si>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</si>
  <si>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</si>
  <si>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</si>
  <si>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</si>
  <si>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</si>
  <si>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</si>
  <si>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</si>
  <si>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</si>
  <si>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</si>
  <si>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</si>
  <si>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</si>
  <si>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</si>
  <si>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</si>
  <si>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</si>
  <si>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</si>
  <si>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</si>
  <si>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</si>
  <si>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</si>
  <si>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</si>
  <si>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</si>
  <si>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</si>
  <si>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</si>
  <si>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</si>
  <si>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</si>
  <si>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</si>
  <si>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</si>
  <si>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</si>
  <si>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</si>
  <si>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</si>
  <si>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</si>
  <si>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</si>
  <si>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</si>
  <si>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</si>
  <si>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</si>
  <si>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</si>
  <si>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</si>
  <si>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</si>
  <si>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</si>
  <si>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</si>
  <si>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</si>
  <si>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</si>
  <si>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</si>
  <si>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</si>
  <si>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</si>
  <si>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</si>
  <si>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</si>
  <si>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</si>
  <si>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</si>
  <si>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</si>
  <si>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</si>
  <si>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</si>
  <si>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</si>
  <si>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</si>
  <si>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</si>
  <si>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</si>
  <si>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</si>
  <si>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</si>
  <si>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</si>
  <si>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</si>
  <si>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</si>
  <si>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</si>
  <si>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</si>
  <si>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</si>
  <si>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</si>
  <si>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</si>
  <si>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</si>
  <si>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</si>
  <si>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</si>
  <si>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</si>
  <si>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</si>
  <si>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</si>
  <si>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</si>
  <si>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</si>
  <si>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</si>
  <si>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</si>
  <si>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</si>
  <si>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</si>
  <si>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</si>
  <si>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</si>
  <si>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</si>
  <si>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</si>
  <si>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</si>
  <si>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</si>
  <si>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</si>
  <si>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</si>
  <si>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</si>
  <si>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</si>
  <si>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</si>
  <si>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</si>
  <si>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</si>
  <si>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</si>
  <si>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</si>
  <si>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</si>
  <si>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</si>
  <si>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</si>
  <si>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</si>
  <si>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</si>
  <si>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</si>
  <si>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</si>
  <si>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</si>
  <si>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</si>
  <si>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</si>
  <si>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</si>
  <si>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</si>
  <si>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</si>
  <si>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</si>
  <si>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</si>
  <si>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</si>
  <si>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</si>
  <si>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</si>
  <si>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</si>
  <si>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</si>
  <si>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</si>
  <si>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</si>
  <si>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</si>
  <si>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</si>
  <si>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</si>
  <si>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</si>
  <si>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</si>
  <si>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</si>
  <si>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</si>
  <si>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</si>
  <si>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</si>
  <si>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</si>
  <si>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</si>
  <si>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</si>
  <si>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</si>
  <si>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</si>
  <si>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</si>
  <si>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</si>
  <si>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</si>
  <si>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</si>
  <si>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</si>
  <si>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</si>
  <si>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</si>
  <si>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</si>
  <si>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</si>
  <si>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</si>
  <si>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</si>
  <si>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</si>
  <si>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</si>
  <si>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</si>
  <si>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</si>
  <si>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</si>
  <si>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</si>
  <si>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</si>
  <si>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</si>
  <si>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</si>
  <si>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</si>
  <si>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</si>
  <si>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</si>
  <si>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</si>
  <si>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</si>
  <si>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</si>
  <si>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</si>
  <si>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</si>
  <si>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</si>
  <si>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</si>
  <si>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</si>
  <si>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</si>
  <si>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</si>
  <si>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</si>
  <si>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</si>
  <si>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</si>
  <si>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</si>
  <si>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</si>
  <si>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</si>
  <si>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</si>
  <si>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</si>
  <si>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</si>
  <si>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</si>
  <si>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</si>
  <si>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</si>
  <si>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</si>
  <si>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</si>
  <si>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</si>
  <si>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</si>
  <si>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</si>
  <si>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</si>
  <si>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</si>
  <si>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</si>
  <si>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</si>
  <si>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</si>
  <si>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</si>
  <si>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</si>
  <si>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</si>
  <si>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</si>
  <si>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</si>
  <si>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</si>
  <si>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</si>
  <si>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</si>
  <si>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</si>
  <si>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</si>
  <si>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</si>
  <si>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</si>
  <si>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</si>
  <si>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</si>
  <si>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</si>
  <si>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</si>
  <si>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</si>
  <si>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</si>
  <si>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</si>
  <si>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</si>
  <si>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</si>
  <si>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</si>
  <si>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</si>
  <si>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</si>
  <si>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</si>
  <si>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</si>
  <si>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</si>
  <si>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</si>
  <si>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</si>
  <si>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</si>
  <si>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</si>
  <si>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</si>
  <si>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</si>
  <si>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</si>
  <si>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</si>
  <si>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</si>
  <si>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</si>
  <si>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</si>
  <si>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</si>
  <si>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</si>
  <si>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</si>
  <si>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</si>
  <si>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</si>
  <si>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</si>
  <si>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</si>
  <si>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</si>
  <si>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</si>
  <si>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</si>
  <si>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</si>
  <si>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</si>
  <si>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</si>
  <si>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</si>
  <si>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</si>
  <si>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</si>
  <si>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</si>
  <si>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</si>
  <si>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</si>
  <si>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</si>
  <si>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</si>
  <si>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</si>
  <si>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</si>
  <si>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</si>
  <si>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</si>
  <si>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</si>
  <si>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</si>
  <si>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</si>
  <si>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</si>
  <si>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</si>
  <si>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</si>
  <si>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</si>
  <si>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</si>
  <si>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</si>
  <si>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</si>
  <si>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</si>
  <si>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</si>
  <si>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</si>
  <si>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</si>
  <si>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</si>
  <si>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</si>
  <si>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</si>
  <si>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</si>
  <si>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</si>
  <si>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</si>
  <si>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</si>
  <si>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</si>
  <si>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</si>
  <si>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</si>
  <si>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</si>
  <si>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</si>
  <si>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</si>
  <si>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</si>
  <si>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</si>
  <si>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</si>
  <si>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</si>
  <si>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</si>
  <si>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</si>
  <si>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</si>
  <si>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</si>
  <si>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</si>
  <si>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</si>
  <si>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</si>
  <si>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</si>
  <si>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</si>
  <si>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</si>
  <si>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</si>
  <si>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</si>
  <si>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</si>
  <si>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</si>
  <si>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</si>
  <si>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</si>
  <si>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</si>
  <si>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</si>
  <si>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</si>
  <si>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</si>
  <si>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</si>
  <si>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</si>
  <si>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</si>
  <si>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</si>
  <si>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</si>
  <si>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</si>
  <si>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</si>
  <si>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</si>
  <si>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</si>
  <si>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</si>
  <si>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</si>
  <si>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</si>
  <si>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</si>
  <si>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</si>
  <si>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</si>
  <si>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</si>
  <si>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</si>
  <si>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</si>
  <si>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</si>
  <si>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</si>
  <si>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</si>
  <si>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</si>
  <si>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</si>
  <si>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</si>
  <si>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</si>
  <si>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</si>
  <si>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</si>
  <si>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</si>
  <si>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</si>
  <si>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</si>
  <si>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</si>
  <si>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</si>
  <si>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</si>
  <si>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</si>
  <si>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</si>
  <si>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</si>
  <si>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</si>
  <si>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</si>
  <si>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</si>
  <si>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</si>
  <si>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</si>
  <si>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</si>
  <si>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</si>
  <si>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</si>
  <si>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</si>
  <si>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</si>
  <si>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</si>
  <si>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</si>
  <si>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</si>
  <si>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</si>
  <si>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</si>
  <si>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</si>
  <si>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</si>
  <si>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</si>
  <si>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</si>
  <si>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</si>
  <si>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</si>
  <si>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</si>
  <si>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</si>
  <si>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</si>
  <si>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</si>
  <si>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</si>
  <si>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</si>
  <si>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</si>
  <si>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</si>
  <si>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</si>
  <si>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</si>
  <si>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</si>
  <si>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</si>
  <si>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</si>
  <si>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</si>
  <si>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</si>
  <si>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</si>
  <si>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</si>
  <si>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</si>
  <si>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</si>
  <si>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</si>
  <si>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</si>
  <si>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</si>
  <si>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</si>
  <si>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</si>
  <si>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</si>
  <si>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</si>
  <si>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</si>
  <si>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</si>
  <si>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</si>
  <si>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</si>
  <si>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</si>
  <si>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</si>
  <si>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</si>
  <si>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</si>
  <si>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</si>
  <si>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</si>
  <si>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</si>
  <si>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</si>
  <si>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</si>
  <si>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</si>
  <si>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</si>
  <si>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</si>
  <si>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</si>
  <si>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</si>
  <si>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</si>
  <si>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</si>
  <si>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</si>
  <si>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</si>
  <si>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</si>
  <si>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</si>
  <si>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</si>
  <si>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</si>
  <si>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</si>
  <si>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</si>
  <si>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</si>
  <si>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</si>
  <si>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</si>
  <si>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</si>
  <si>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</si>
  <si>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</si>
  <si>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</si>
  <si>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</si>
  <si>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</si>
  <si>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</si>
  <si>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</si>
  <si>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</si>
  <si>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</si>
  <si>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</si>
  <si>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</si>
  <si>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</si>
  <si>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</si>
  <si>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</si>
  <si>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</si>
  <si>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</si>
  <si>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</si>
  <si>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</si>
  <si>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</si>
  <si>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</si>
  <si>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</si>
  <si>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</si>
  <si>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</si>
  <si>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</si>
  <si>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</si>
  <si>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</si>
  <si>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</si>
  <si>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</si>
  <si>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</si>
  <si>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</si>
  <si>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</si>
  <si>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</si>
  <si>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</si>
  <si>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</si>
  <si>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</si>
  <si>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</si>
  <si>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</si>
  <si>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</si>
  <si>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</si>
  <si>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</si>
  <si>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</si>
  <si>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</si>
  <si>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</si>
  <si>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</si>
  <si>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</si>
  <si>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</si>
  <si>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</si>
  <si>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</si>
  <si>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</si>
  <si>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</si>
  <si>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</si>
  <si>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</si>
  <si>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</si>
  <si>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</si>
  <si>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</si>
  <si>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</si>
  <si>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</si>
  <si>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</si>
  <si>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</si>
  <si>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</si>
  <si>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</si>
  <si>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</si>
  <si>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</si>
  <si>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</si>
  <si>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</si>
  <si>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</si>
  <si>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</si>
  <si>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</si>
  <si>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</si>
  <si>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</si>
  <si>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</si>
  <si>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</si>
  <si>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</si>
  <si>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</si>
  <si>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</si>
  <si>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</si>
  <si>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</si>
  <si>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</si>
  <si>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</si>
  <si>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</si>
  <si>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</si>
  <si>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</si>
  <si>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</si>
  <si>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</si>
  <si>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</si>
  <si>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</si>
  <si>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</si>
  <si>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</si>
  <si>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</si>
  <si>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</si>
  <si>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</si>
  <si>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</si>
  <si>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</si>
  <si>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</si>
  <si>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</si>
  <si>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</si>
  <si>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</si>
  <si>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</si>
  <si>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</si>
  <si>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</si>
  <si>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</si>
  <si>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</si>
  <si>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</si>
  <si>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</si>
  <si>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</si>
  <si>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</si>
  <si>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</si>
  <si>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</si>
  <si>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</si>
  <si>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</si>
  <si>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</si>
  <si>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</si>
  <si>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</si>
  <si>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</si>
  <si>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</si>
  <si>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</si>
  <si>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</si>
  <si>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</si>
  <si>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</si>
  <si>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</si>
  <si>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</si>
  <si>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</si>
  <si>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</si>
  <si>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</si>
  <si>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</si>
  <si>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</si>
  <si>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</si>
  <si>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</si>
  <si>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</si>
  <si>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</si>
  <si>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</si>
  <si>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</si>
  <si>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</si>
  <si>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</si>
  <si>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</si>
  <si>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</si>
  <si>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</si>
  <si>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</si>
  <si>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</si>
  <si>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</si>
  <si>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</si>
  <si>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</si>
  <si>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</si>
  <si>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</si>
  <si>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</si>
  <si>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</si>
  <si>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</si>
  <si>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</si>
  <si>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</si>
  <si>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</si>
  <si>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</si>
  <si>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</si>
  <si>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</si>
  <si>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</si>
  <si>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</si>
  <si>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</si>
  <si>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</si>
  <si>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</si>
  <si>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</si>
  <si>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</si>
  <si>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</si>
  <si>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</si>
  <si>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</si>
  <si>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</si>
  <si>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</si>
  <si>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</si>
  <si>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</si>
  <si>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</si>
  <si>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</si>
  <si>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</si>
  <si>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</si>
  <si>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</si>
  <si>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</si>
  <si>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</si>
  <si>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</si>
  <si>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</si>
  <si>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</si>
  <si>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</si>
  <si>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</si>
  <si>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</si>
  <si>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</si>
  <si>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</si>
  <si>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</si>
  <si>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</si>
  <si>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</si>
  <si>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</si>
  <si>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</si>
  <si>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</si>
  <si>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</si>
  <si>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</si>
  <si>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</si>
  <si>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</si>
  <si>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</si>
  <si>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</si>
  <si>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</si>
  <si>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</si>
  <si>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</si>
  <si>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</si>
  <si>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</si>
  <si>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</si>
  <si>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</si>
  <si>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</si>
  <si>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</si>
  <si>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</si>
  <si>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</si>
  <si>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</si>
  <si>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</si>
  <si>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</si>
  <si>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</si>
  <si>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</si>
  <si>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</si>
  <si>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</si>
  <si>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</si>
  <si>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</si>
  <si>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</si>
  <si>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</si>
  <si>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</si>
  <si>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</si>
  <si>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</si>
  <si>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</si>
  <si>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</si>
  <si>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</si>
  <si>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</si>
  <si>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</si>
  <si>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</si>
  <si>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</si>
  <si>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</si>
  <si>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</si>
  <si>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</si>
  <si>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</si>
  <si>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</si>
  <si>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</si>
  <si>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</si>
  <si>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</si>
  <si>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</si>
  <si>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</si>
  <si>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</si>
  <si>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</si>
  <si>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</si>
  <si>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</si>
  <si>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</si>
  <si>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</si>
  <si>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</si>
  <si>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</si>
  <si>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</si>
  <si>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</si>
  <si>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</si>
  <si>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</si>
  <si>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</si>
  <si>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</si>
  <si>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</si>
  <si>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</si>
  <si>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</si>
  <si>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</si>
  <si>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</si>
  <si>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</si>
  <si>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</si>
  <si>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</si>
  <si>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</si>
  <si>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</si>
  <si>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</si>
  <si>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</si>
  <si>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</si>
  <si>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</si>
  <si>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</si>
  <si>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</si>
  <si>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</si>
  <si>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</si>
  <si>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</si>
  <si>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</si>
  <si>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</si>
  <si>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</si>
  <si>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</si>
  <si>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</si>
  <si>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</si>
  <si>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</si>
  <si>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</si>
  <si>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</si>
  <si>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</si>
  <si>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</si>
  <si>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</si>
  <si>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</si>
  <si>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</si>
  <si>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</si>
  <si>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</si>
  <si>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</si>
  <si>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</si>
  <si>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</si>
  <si>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</si>
  <si>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</si>
  <si>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</si>
  <si>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</si>
  <si>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</si>
  <si>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</si>
  <si>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</si>
  <si>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</si>
  <si>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</si>
  <si>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</si>
  <si>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</si>
  <si>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</si>
  <si>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</si>
  <si>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</si>
  <si>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</si>
  <si>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</si>
  <si>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</si>
  <si>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</si>
  <si>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</si>
  <si>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</si>
  <si>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</si>
  <si>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</si>
  <si>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</si>
  <si>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</si>
  <si>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</si>
  <si>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</si>
  <si>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</si>
  <si>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</si>
  <si>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</si>
  <si>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</si>
  <si>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</si>
  <si>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</si>
  <si>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</si>
  <si>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</si>
  <si>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</si>
  <si>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</si>
  <si>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</si>
  <si>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</si>
  <si>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</si>
  <si>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</si>
  <si>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</si>
  <si>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</si>
  <si>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</si>
  <si>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</si>
  <si>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</si>
  <si>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</si>
  <si>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</si>
  <si>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</si>
  <si>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</si>
  <si>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</si>
  <si>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</si>
  <si>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</si>
  <si>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</si>
  <si>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</si>
  <si>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</si>
  <si>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</si>
  <si>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</si>
  <si>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</si>
  <si>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</si>
  <si>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</si>
  <si>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</si>
  <si>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</si>
  <si>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</si>
  <si>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</si>
  <si>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</si>
  <si>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</si>
  <si>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</si>
  <si>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</si>
  <si>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</si>
  <si>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</si>
  <si>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</si>
  <si>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</si>
  <si>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</si>
  <si>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</si>
  <si>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</si>
  <si>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</si>
  <si>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</si>
  <si>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</si>
  <si>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</si>
  <si>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</si>
  <si>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</si>
  <si>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</si>
  <si>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</si>
  <si>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</si>
  <si>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</si>
  <si>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</si>
  <si>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</si>
  <si>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</si>
  <si>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</si>
  <si>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</si>
  <si>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</si>
  <si>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</si>
  <si>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</si>
  <si>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</si>
  <si>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</si>
  <si>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</si>
  <si>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</si>
  <si>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</si>
  <si>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</si>
  <si>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</si>
  <si>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</si>
  <si>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</si>
  <si>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</si>
  <si>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</si>
  <si>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</si>
  <si>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</si>
  <si>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</si>
  <si>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</si>
  <si>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</si>
  <si>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</si>
  <si>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</si>
  <si>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</si>
  <si>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</si>
  <si>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</si>
  <si>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</si>
  <si>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</si>
  <si>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</si>
  <si>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</si>
  <si>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</si>
  <si>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</si>
  <si>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</si>
  <si>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</si>
  <si>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</si>
  <si>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</si>
  <si>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</si>
  <si>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</si>
  <si>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</si>
  <si>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</si>
  <si>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</si>
  <si>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</si>
  <si>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</si>
  <si>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</si>
  <si>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</si>
  <si>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</si>
  <si>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</si>
  <si>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</si>
  <si>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</si>
  <si>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</si>
  <si>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</si>
  <si>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</si>
  <si>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</si>
  <si>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</si>
  <si>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</si>
  <si>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</si>
  <si>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</si>
  <si>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</si>
  <si>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</si>
  <si>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</si>
  <si>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</si>
  <si>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</si>
  <si>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</si>
  <si>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</si>
  <si>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</si>
  <si>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</si>
  <si>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</si>
  <si>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</si>
  <si>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</si>
  <si>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</si>
  <si>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</si>
  <si>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</si>
  <si>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</si>
  <si>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</si>
  <si>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</si>
  <si>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</si>
  <si>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</si>
  <si>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</si>
  <si>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</si>
  <si>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</si>
  <si>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</si>
  <si>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</si>
  <si>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</si>
  <si>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</si>
  <si>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</si>
  <si>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</si>
  <si>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</si>
  <si>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</si>
  <si>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</si>
  <si>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</si>
  <si>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</si>
  <si>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</si>
  <si>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</si>
  <si>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</si>
  <si>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</si>
  <si>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</si>
  <si>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</si>
  <si>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</si>
  <si>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</si>
  <si>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</si>
  <si>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</si>
  <si>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</si>
  <si>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</si>
  <si>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</si>
  <si>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</si>
  <si>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</si>
  <si>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</si>
  <si>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</si>
  <si>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</si>
  <si>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</si>
  <si>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</si>
  <si>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</si>
  <si>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</si>
  <si>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</si>
  <si>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</si>
  <si>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</si>
  <si>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</si>
  <si>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</si>
  <si>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</si>
  <si>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</si>
  <si>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</si>
  <si>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</si>
  <si>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</si>
  <si>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</si>
  <si>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</si>
  <si>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</si>
  <si>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</si>
  <si>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</si>
  <si>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</si>
  <si>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</si>
  <si>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</si>
  <si>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</si>
  <si>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</si>
  <si>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</si>
  <si>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</si>
  <si>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</si>
  <si>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</si>
  <si>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</si>
  <si>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</si>
  <si>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</si>
  <si>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</si>
  <si>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</si>
  <si>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</si>
  <si>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</si>
  <si>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</si>
  <si>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</si>
  <si>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</si>
  <si>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</si>
  <si>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</si>
  <si>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</si>
  <si>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</si>
  <si>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</si>
  <si>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</si>
  <si>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</si>
  <si>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</si>
  <si>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</si>
  <si>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</si>
  <si>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</si>
  <si>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</si>
  <si>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</si>
  <si>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</si>
  <si>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</si>
  <si>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</si>
  <si>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</si>
  <si>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</si>
  <si>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</si>
  <si>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</si>
  <si>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</si>
  <si>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</si>
  <si>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</si>
  <si>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</si>
  <si>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</si>
  <si>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</si>
  <si>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</si>
  <si>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</si>
  <si>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</si>
  <si>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</si>
  <si>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</si>
  <si>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</si>
  <si>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</si>
  <si>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</si>
  <si>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</si>
  <si>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</si>
  <si>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</si>
  <si>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</si>
  <si>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</si>
  <si>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</si>
  <si>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</si>
  <si>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</si>
  <si>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</si>
  <si>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</si>
  <si>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</si>
  <si>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</si>
  <si>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</si>
  <si>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</si>
  <si>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</si>
  <si>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</si>
  <si>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</si>
  <si>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</si>
  <si>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</si>
  <si>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</si>
  <si>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</si>
  <si>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</si>
  <si>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</si>
  <si>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</si>
  <si>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</si>
  <si>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</si>
  <si>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</si>
  <si>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</si>
  <si>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</si>
  <si>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</si>
  <si>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</si>
  <si>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</si>
  <si>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</si>
  <si>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</si>
  <si>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</si>
  <si>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</si>
  <si>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</si>
  <si>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</si>
  <si>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</si>
  <si>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</si>
  <si>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</si>
  <si>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</si>
  <si>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</si>
  <si>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</si>
  <si>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</si>
  <si>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</si>
  <si>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</si>
  <si>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</si>
  <si>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</si>
  <si>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</si>
  <si>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</si>
  <si>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</si>
  <si>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</si>
  <si>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</si>
  <si>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</si>
  <si>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</si>
  <si>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</si>
  <si>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</si>
  <si>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</si>
  <si>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</si>
  <si>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</si>
  <si>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</si>
  <si>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</si>
  <si>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</si>
  <si>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</si>
  <si>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</si>
  <si>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</si>
  <si>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</si>
  <si>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</si>
  <si>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</si>
  <si>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</si>
  <si>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</si>
  <si>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</si>
  <si>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</si>
  <si>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</si>
  <si>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</si>
  <si>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</si>
  <si>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</si>
  <si>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</si>
  <si>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</si>
  <si>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</si>
  <si>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</si>
  <si>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</si>
  <si>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</si>
  <si>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</si>
  <si>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</si>
  <si>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</si>
  <si>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</si>
  <si>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</si>
  <si>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</si>
  <si>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</si>
  <si>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</si>
  <si>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</si>
  <si>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</si>
  <si>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</si>
  <si>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</si>
  <si>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</si>
  <si>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</si>
  <si>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</si>
  <si>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</si>
  <si>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</si>
  <si>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</si>
  <si>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</si>
  <si>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</si>
  <si>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</si>
  <si>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</si>
  <si>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</si>
  <si>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</si>
  <si>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</si>
  <si>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</si>
  <si>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</si>
  <si>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</si>
  <si>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</si>
  <si>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</si>
  <si>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</si>
  <si>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</si>
  <si>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</si>
  <si>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</si>
  <si>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</si>
  <si>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</si>
  <si>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</si>
  <si>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</si>
  <si>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</si>
  <si>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</si>
  <si>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</si>
  <si>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</si>
  <si>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</si>
  <si>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</si>
  <si>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</si>
  <si>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</si>
  <si>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</si>
  <si>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</si>
  <si>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</si>
  <si>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</si>
  <si>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</si>
  <si>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</si>
  <si>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</si>
  <si>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</si>
  <si>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</si>
  <si>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</si>
  <si>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</si>
  <si>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</si>
  <si>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</si>
  <si>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</si>
  <si>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</si>
  <si>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</si>
  <si>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</si>
  <si>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</si>
  <si>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</si>
  <si>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</si>
  <si>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</si>
  <si>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</si>
  <si>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</si>
  <si>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</si>
  <si>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</si>
  <si>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</si>
  <si>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</si>
  <si>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</si>
  <si>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</si>
  <si>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</si>
  <si>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</si>
  <si>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</si>
  <si>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</si>
  <si>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</si>
  <si>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</si>
  <si>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</si>
  <si>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</si>
  <si>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</si>
  <si>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</si>
  <si>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</si>
  <si>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</si>
  <si>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</si>
  <si>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</si>
  <si>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</si>
  <si>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</si>
  <si>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</si>
  <si>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</si>
  <si>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</si>
  <si>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</si>
  <si>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</si>
  <si>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</si>
  <si>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</si>
  <si>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</si>
  <si>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</si>
  <si>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</si>
  <si>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</si>
  <si>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</si>
  <si>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</si>
  <si>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</si>
  <si>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</si>
  <si>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</si>
  <si>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</si>
  <si>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</si>
  <si>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</si>
  <si>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</si>
  <si>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</si>
  <si>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</si>
  <si>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</si>
  <si>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</si>
  <si>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</si>
  <si>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</si>
  <si>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</si>
  <si>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</si>
  <si>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</si>
  <si>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</si>
  <si>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</si>
  <si>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</si>
  <si>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</si>
  <si>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</si>
  <si>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</si>
  <si>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</si>
  <si>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</si>
  <si>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</si>
  <si>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</si>
  <si>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</si>
  <si>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</si>
  <si>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</si>
  <si>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</si>
  <si>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</si>
  <si>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</si>
  <si>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</si>
  <si>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</si>
  <si>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</si>
  <si>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</si>
  <si>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</si>
  <si>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</si>
  <si>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</si>
  <si>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</si>
  <si>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</si>
  <si>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</si>
  <si>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</si>
  <si>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</si>
  <si>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</si>
  <si>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</si>
  <si>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</si>
  <si>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</si>
  <si>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</si>
  <si>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</si>
  <si>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</si>
  <si>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</si>
  <si>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</si>
  <si>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</si>
  <si>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</si>
  <si>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</si>
  <si>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</si>
  <si>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</si>
  <si>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</si>
  <si>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</si>
  <si>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</si>
  <si>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</si>
  <si>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</si>
  <si>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</si>
  <si>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</si>
  <si>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</si>
  <si>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</si>
  <si>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</si>
  <si>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</si>
  <si>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</si>
  <si>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</si>
  <si>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</si>
  <si>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</si>
  <si>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</si>
  <si>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</si>
  <si>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</si>
  <si>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</si>
  <si>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</si>
  <si>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</si>
  <si>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</si>
  <si>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</si>
  <si>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</si>
  <si>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</si>
  <si>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</si>
  <si>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</si>
  <si>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</si>
  <si>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</si>
  <si>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</si>
  <si>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</si>
  <si>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</si>
  <si>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</si>
  <si>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</si>
  <si>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</si>
  <si>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</si>
  <si>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</si>
  <si>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</si>
  <si>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</si>
  <si>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</si>
  <si>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</si>
  <si>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</si>
  <si>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</si>
  <si>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</si>
  <si>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</si>
  <si>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</si>
  <si>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</si>
  <si>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</si>
  <si>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</si>
  <si>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</si>
  <si>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</si>
  <si>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</si>
  <si>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</si>
  <si>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</si>
  <si>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</si>
  <si>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</si>
  <si>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</si>
  <si>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</si>
  <si>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</si>
  <si>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</si>
  <si>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</si>
  <si>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</si>
  <si>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</si>
  <si>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</si>
  <si>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</si>
  <si>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</si>
  <si>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</si>
  <si>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</si>
  <si>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</si>
  <si>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</si>
  <si>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</si>
  <si>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</si>
  <si>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</si>
  <si>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</si>
  <si>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</si>
  <si>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</si>
  <si>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</si>
  <si>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</si>
  <si>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</si>
  <si>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</si>
  <si>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</si>
  <si>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</si>
  <si>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</si>
  <si>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</si>
  <si>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</si>
  <si>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</si>
  <si>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</si>
  <si>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</si>
  <si>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</si>
  <si>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</si>
  <si>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</si>
  <si>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</si>
  <si>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</si>
  <si>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</si>
  <si>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</si>
  <si>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</si>
  <si>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</si>
  <si>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</si>
  <si>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</si>
  <si>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</si>
  <si>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</si>
  <si>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</si>
  <si>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</si>
  <si>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</si>
  <si>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</si>
  <si>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</si>
  <si>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</si>
  <si>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</si>
  <si>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</si>
  <si>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</si>
  <si>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</si>
  <si>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</si>
  <si>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</si>
  <si>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</si>
  <si>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</si>
  <si>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</si>
  <si>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</si>
  <si>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</si>
  <si>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</si>
  <si>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</si>
  <si>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</si>
  <si>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</si>
  <si>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</si>
  <si>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</si>
  <si>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</si>
  <si>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</si>
  <si>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</si>
  <si>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</si>
  <si>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</si>
  <si>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</si>
  <si>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</si>
  <si>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</si>
  <si>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</si>
  <si>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</si>
  <si>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</si>
  <si>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</si>
  <si>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</si>
  <si>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</si>
  <si>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</si>
  <si>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</si>
  <si>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</si>
  <si>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</si>
  <si>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</si>
  <si>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</si>
  <si>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</si>
  <si>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</si>
  <si>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</si>
  <si>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</si>
  <si>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</si>
  <si>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</si>
  <si>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</si>
  <si>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</si>
  <si>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</si>
  <si>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</si>
  <si>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</si>
  <si>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</si>
  <si>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</si>
  <si>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</si>
  <si>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</si>
  <si>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</si>
  <si>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</si>
  <si>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</si>
  <si>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</si>
  <si>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</si>
  <si>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</si>
  <si>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</si>
  <si>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</si>
  <si>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</si>
  <si>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</si>
  <si>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</si>
  <si>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</si>
  <si>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</si>
  <si>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</si>
  <si>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</si>
  <si>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</si>
  <si>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</si>
  <si>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</si>
  <si>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</si>
  <si>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</si>
  <si>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</si>
  <si>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</si>
  <si>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</si>
  <si>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</si>
  <si>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</si>
  <si>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</si>
  <si>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</si>
  <si>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</si>
  <si>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</si>
  <si>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</si>
  <si>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</si>
  <si>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</si>
  <si>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</si>
  <si>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</si>
  <si>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</si>
  <si>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</si>
  <si>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</si>
  <si>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</si>
  <si>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</si>
  <si>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</si>
  <si>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</si>
  <si>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</si>
  <si>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</si>
  <si>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</si>
  <si>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</si>
  <si>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</si>
  <si>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</si>
  <si>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</si>
  <si>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</si>
  <si>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</si>
  <si>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</si>
  <si>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</si>
  <si>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</si>
  <si>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</si>
  <si>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</si>
  <si>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</si>
  <si>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</si>
  <si>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</si>
  <si>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</si>
  <si>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</si>
  <si>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</si>
  <si>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</si>
  <si>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</si>
  <si>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</si>
  <si>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</si>
  <si>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</si>
  <si>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</si>
  <si>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</si>
  <si>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</si>
  <si>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</si>
  <si>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</si>
  <si>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</si>
  <si>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</si>
  <si>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</si>
  <si>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</si>
  <si>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</si>
  <si>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</si>
  <si>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</si>
  <si>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</si>
  <si>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</si>
  <si>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</si>
  <si>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</si>
  <si>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</si>
  <si>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</si>
  <si>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</si>
  <si>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</si>
  <si>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</si>
  <si>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</si>
  <si>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</si>
  <si>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</si>
  <si>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</si>
  <si>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</si>
  <si>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</si>
  <si>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</si>
  <si>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</si>
  <si>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</si>
  <si>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</si>
  <si>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</si>
  <si>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</si>
  <si>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</si>
  <si>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</si>
  <si>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</si>
  <si>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</si>
  <si>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</si>
  <si>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</si>
  <si>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</si>
  <si>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</si>
  <si>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</si>
  <si>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</si>
  <si>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</si>
  <si>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</si>
  <si>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</si>
  <si>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</si>
  <si>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</si>
  <si>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</si>
  <si>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</si>
  <si>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</si>
  <si>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</si>
  <si>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</si>
  <si>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</si>
  <si>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</si>
  <si>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</si>
  <si>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</si>
  <si>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</si>
  <si>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</si>
  <si>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</si>
  <si>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</si>
  <si>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</si>
  <si>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</si>
  <si>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</si>
  <si>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</si>
  <si>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</si>
  <si>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</si>
  <si>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</si>
  <si>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</si>
  <si>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</si>
  <si>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</si>
  <si>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</si>
  <si>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</si>
  <si>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</si>
  <si>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</si>
  <si>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</si>
  <si>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</si>
  <si>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</si>
  <si>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</si>
  <si>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</si>
  <si>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</si>
  <si>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</si>
  <si>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</si>
  <si>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</si>
  <si>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</si>
  <si>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</si>
  <si>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</si>
  <si>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</si>
  <si>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</si>
  <si>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</si>
  <si>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</si>
  <si>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</si>
  <si>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</si>
  <si>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</si>
  <si>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</si>
  <si>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</si>
  <si>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</si>
  <si>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</si>
  <si>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</si>
  <si>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</si>
  <si>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</si>
  <si>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</si>
  <si>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</si>
  <si>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</si>
  <si>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</si>
  <si>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</si>
  <si>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</si>
  <si>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</si>
  <si>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</si>
  <si>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</si>
  <si>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</si>
  <si>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</si>
  <si>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</si>
  <si>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</si>
  <si>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</si>
  <si>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</si>
  <si>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</si>
  <si>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</si>
  <si>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</si>
  <si>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</si>
  <si>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</si>
  <si>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</si>
  <si>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</si>
  <si>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</si>
  <si>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</si>
  <si>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</si>
  <si>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</si>
  <si>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</si>
  <si>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</si>
  <si>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</si>
  <si>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</si>
  <si>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</si>
  <si>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</si>
  <si>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</si>
  <si>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</si>
  <si>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</si>
  <si>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</si>
  <si>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</si>
  <si>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</si>
  <si>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</si>
  <si>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</si>
  <si>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</si>
  <si>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</si>
  <si>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</si>
  <si>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</si>
  <si>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</si>
  <si>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</si>
  <si>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</si>
  <si>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</si>
  <si>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</si>
  <si>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</si>
  <si>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</si>
  <si>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</si>
  <si>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</si>
  <si>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</si>
  <si>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</si>
  <si>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</si>
  <si>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</si>
  <si>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</si>
  <si>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</si>
  <si>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</si>
  <si>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</si>
  <si>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</si>
  <si>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</si>
  <si>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</si>
  <si>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</si>
  <si>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</si>
  <si>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</si>
  <si>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</si>
  <si>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</si>
  <si>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</si>
  <si>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</si>
  <si>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</si>
  <si>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</si>
  <si>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</si>
  <si>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</si>
  <si>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</si>
  <si>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</si>
  <si>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</si>
  <si>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</si>
  <si>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</si>
  <si>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</si>
  <si>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</si>
  <si>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</si>
  <si>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</si>
  <si>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</si>
  <si>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</si>
  <si>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</si>
  <si>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</si>
  <si>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</si>
  <si>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</si>
  <si>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</si>
  <si>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</si>
  <si>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</si>
  <si>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</si>
  <si>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</si>
  <si>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</si>
  <si>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</si>
  <si>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</si>
  <si>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</si>
  <si>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</si>
  <si>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</si>
  <si>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</si>
  <si>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</si>
  <si>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</si>
  <si>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</si>
  <si>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</si>
  <si>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</si>
  <si>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</si>
  <si>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</si>
  <si>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</si>
  <si>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</si>
  <si>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</si>
  <si>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</si>
  <si>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</si>
  <si>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</si>
  <si>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</si>
  <si>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</si>
  <si>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</si>
  <si>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</si>
  <si>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</si>
  <si>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</si>
  <si>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</si>
  <si>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</si>
  <si>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</si>
  <si>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</si>
  <si>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</si>
  <si>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</si>
  <si>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</si>
  <si>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</si>
  <si>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</si>
  <si>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</si>
  <si>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</si>
  <si>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</si>
  <si>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</si>
  <si>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</si>
  <si>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</si>
  <si>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</si>
  <si>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</si>
  <si>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</si>
  <si>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</si>
  <si>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</si>
  <si>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</si>
  <si>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</si>
  <si>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</si>
  <si>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</si>
  <si>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</si>
  <si>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</si>
  <si>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</si>
  <si>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</si>
  <si>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</si>
  <si>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</si>
  <si>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</si>
  <si>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</si>
  <si>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</si>
  <si>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</si>
  <si>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</si>
  <si>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</si>
  <si>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</si>
  <si>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</si>
  <si>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</si>
  <si>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</si>
  <si>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</si>
  <si>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</si>
  <si>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</si>
  <si>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</si>
  <si>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</si>
  <si>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</si>
  <si>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</si>
  <si>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</si>
  <si>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</si>
  <si>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</si>
  <si>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</si>
  <si>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</si>
  <si>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</si>
  <si>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</si>
  <si>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</si>
  <si>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</si>
  <si>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</si>
  <si>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</si>
  <si>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</si>
  <si>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</si>
  <si>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</si>
  <si>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</si>
  <si>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</si>
  <si>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</si>
  <si>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</si>
  <si>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</si>
  <si>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</si>
  <si>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</si>
  <si>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</si>
  <si>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</si>
  <si>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</si>
  <si>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</si>
  <si>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</si>
  <si>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</si>
  <si>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</si>
  <si>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</si>
  <si>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</si>
  <si>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</si>
  <si>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</si>
  <si>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</si>
  <si>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</si>
  <si>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</si>
  <si>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</si>
  <si>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</si>
  <si>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</si>
  <si>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</si>
  <si>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</si>
  <si>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</si>
  <si>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</si>
  <si>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</si>
  <si>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</si>
  <si>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</si>
  <si>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</si>
  <si>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</si>
  <si>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</si>
  <si>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</si>
  <si>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</si>
  <si>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</si>
  <si>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</si>
  <si>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</si>
  <si>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</si>
  <si>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</si>
  <si>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</si>
  <si>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</si>
  <si>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</si>
  <si>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</si>
  <si>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</si>
  <si>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</si>
  <si>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</si>
  <si>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</si>
  <si>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</si>
  <si>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</si>
  <si>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</si>
  <si>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</si>
  <si>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</si>
  <si>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</si>
  <si>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</si>
  <si>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</si>
  <si>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</si>
  <si>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</si>
  <si>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</si>
  <si>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</si>
  <si>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</si>
  <si>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</si>
  <si>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</si>
  <si>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</si>
  <si>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</si>
  <si>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</si>
  <si>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</si>
  <si>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</si>
  <si>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</si>
  <si>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</si>
  <si>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</si>
  <si>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</si>
  <si>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</si>
  <si>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</si>
  <si>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</si>
  <si>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</si>
  <si>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</si>
  <si>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</si>
  <si>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</si>
  <si>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</si>
  <si>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</si>
  <si>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</si>
  <si>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</si>
  <si>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</si>
  <si>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</si>
  <si>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</si>
  <si>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</si>
  <si>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</si>
  <si>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</si>
  <si>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</si>
  <si>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</si>
  <si>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</si>
  <si>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</si>
  <si>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</si>
  <si>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</si>
  <si>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</si>
  <si>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</si>
  <si>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</si>
  <si>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</si>
  <si>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</si>
  <si>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</si>
  <si>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</si>
  <si>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</si>
  <si>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</si>
  <si>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</si>
  <si>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</si>
  <si>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</si>
  <si>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</si>
  <si>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</si>
  <si>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</si>
  <si>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</si>
  <si>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</si>
  <si>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</si>
  <si>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</si>
  <si>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</si>
  <si>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</si>
  <si>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</si>
  <si>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</si>
  <si>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</si>
  <si>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</si>
  <si>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</si>
  <si>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</si>
  <si>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</si>
  <si>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</si>
  <si>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</si>
  <si>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</si>
  <si>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</si>
  <si>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</si>
  <si>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</si>
  <si>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</si>
  <si>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</si>
  <si>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</si>
  <si>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</si>
  <si>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</si>
  <si>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</si>
  <si>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</si>
  <si>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</si>
  <si>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</si>
  <si>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</si>
  <si>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</si>
  <si>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</si>
  <si>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</si>
  <si>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</si>
  <si>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</si>
  <si>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</si>
  <si>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</si>
  <si>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</si>
  <si>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</si>
  <si>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</si>
  <si>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</si>
  <si>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</si>
  <si>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</si>
  <si>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</si>
  <si>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</si>
  <si>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</si>
  <si>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</si>
  <si>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</si>
  <si>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</si>
  <si>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</si>
  <si>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</si>
  <si>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</si>
  <si>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</si>
  <si>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</si>
  <si>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</si>
  <si>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</si>
  <si>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</si>
  <si>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</si>
  <si>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</si>
  <si>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</si>
  <si>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</si>
  <si>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</si>
  <si>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</si>
  <si>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</si>
  <si>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</si>
  <si>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</si>
  <si>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</si>
  <si>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</si>
  <si>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</si>
  <si>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</si>
  <si>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</si>
  <si>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</si>
  <si>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</si>
  <si>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</si>
  <si>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</si>
  <si>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</si>
  <si>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</si>
  <si>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</si>
  <si>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</si>
  <si>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</si>
  <si>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</si>
  <si>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</si>
  <si>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</si>
  <si>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</si>
  <si>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</si>
  <si>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</si>
  <si>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</si>
  <si>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</si>
  <si>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</si>
  <si>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</si>
  <si>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</si>
  <si>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</si>
  <si>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</si>
  <si>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</si>
  <si>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</si>
  <si>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</si>
  <si>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</si>
  <si>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</si>
  <si>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</si>
  <si>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</si>
  <si>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</si>
  <si>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</si>
  <si>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</si>
  <si>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</si>
  <si>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</si>
  <si>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</si>
  <si>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</si>
  <si>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</si>
  <si>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</si>
  <si>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</si>
  <si>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</si>
  <si>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</si>
  <si>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</si>
  <si>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</si>
  <si>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</si>
  <si>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</si>
  <si>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</si>
  <si>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</si>
  <si>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</si>
  <si>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</si>
  <si>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</si>
  <si>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</si>
  <si>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</si>
  <si>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</si>
  <si>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</si>
  <si>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</si>
  <si>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</si>
  <si>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</si>
  <si>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</si>
  <si>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</si>
  <si>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</si>
  <si>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</si>
  <si>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</si>
  <si>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</si>
  <si>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</si>
  <si>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</si>
  <si>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</si>
  <si>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</si>
  <si>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</si>
  <si>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</si>
  <si>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</si>
  <si>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</si>
  <si>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</si>
  <si>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</si>
  <si>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</si>
  <si>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</si>
  <si>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</si>
  <si>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</si>
  <si>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</si>
  <si>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</si>
  <si>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</si>
  <si>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</si>
  <si>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</si>
  <si>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</si>
  <si>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</si>
  <si>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</si>
  <si>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</si>
  <si>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</si>
  <si>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</si>
  <si>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</si>
  <si>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</si>
  <si>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</si>
  <si>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</si>
  <si>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</si>
  <si>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</si>
  <si>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</si>
  <si>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</si>
  <si>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</si>
  <si>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</si>
  <si>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</si>
  <si>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</si>
  <si>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</si>
  <si>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</si>
  <si>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</si>
  <si>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</si>
  <si>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</si>
  <si>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</si>
  <si>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</si>
  <si>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</si>
  <si>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</si>
  <si>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</si>
  <si>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</si>
  <si>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</si>
  <si>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</si>
  <si>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</si>
  <si>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</si>
  <si>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</si>
  <si>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</si>
  <si>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</si>
  <si>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</si>
  <si>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</si>
  <si>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</si>
  <si>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</si>
  <si>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</si>
  <si>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</si>
  <si>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</si>
  <si>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</si>
  <si>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</si>
  <si>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</si>
  <si>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</si>
  <si>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</si>
  <si>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</si>
  <si>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</si>
  <si>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</si>
  <si>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</si>
  <si>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</si>
  <si>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</si>
  <si>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</si>
  <si>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</si>
  <si>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</si>
  <si>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</si>
  <si>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</si>
  <si>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</si>
  <si>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</si>
  <si>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</si>
  <si>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</si>
  <si>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</si>
  <si>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</si>
  <si>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</si>
  <si>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</si>
  <si>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</si>
  <si>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</si>
  <si>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</si>
  <si>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</si>
  <si>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</si>
  <si>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</si>
  <si>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</si>
  <si>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</si>
  <si>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</si>
  <si>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</si>
  <si>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</si>
  <si>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</si>
  <si>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</si>
  <si>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</si>
  <si>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</si>
  <si>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</si>
  <si>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</si>
  <si>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</si>
  <si>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</si>
  <si>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</si>
  <si>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</si>
  <si>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</si>
  <si>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</si>
  <si>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</si>
  <si>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</si>
  <si>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</si>
  <si>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</si>
  <si>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</si>
  <si>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</si>
  <si>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</si>
  <si>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</si>
  <si>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</si>
  <si>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</si>
  <si>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</si>
  <si>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</si>
  <si>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</si>
  <si>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</si>
  <si>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</si>
  <si>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</si>
  <si>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</si>
  <si>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</si>
  <si>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</si>
  <si>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</si>
  <si>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</si>
  <si>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</si>
  <si>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</si>
  <si>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</si>
  <si>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</si>
  <si>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</si>
  <si>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</si>
  <si>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</si>
  <si>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</si>
  <si>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</si>
  <si>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</si>
  <si>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</si>
  <si>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</si>
  <si>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</si>
  <si>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</si>
  <si>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</si>
  <si>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</si>
  <si>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</si>
  <si>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</si>
  <si>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</si>
  <si>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</si>
  <si>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</si>
  <si>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</si>
  <si>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</si>
  <si>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</si>
  <si>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</si>
  <si>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</si>
  <si>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</si>
  <si>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</si>
  <si>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</si>
  <si>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</si>
  <si>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</si>
  <si>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</si>
  <si>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</si>
  <si>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</si>
  <si>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</si>
  <si>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</si>
  <si>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</si>
  <si>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</si>
  <si>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</si>
  <si>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</si>
  <si>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</si>
  <si>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</si>
  <si>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</si>
  <si>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</si>
  <si>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</si>
  <si>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</si>
  <si>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</si>
  <si>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</si>
  <si>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</si>
  <si>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</si>
  <si>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</si>
  <si>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</si>
  <si>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</si>
  <si>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</si>
  <si>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</si>
  <si>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</si>
  <si>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</si>
  <si>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</si>
  <si>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</si>
  <si>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</si>
  <si>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</si>
  <si>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</si>
  <si>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</si>
  <si>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</si>
  <si>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</si>
  <si>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</si>
  <si>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</si>
  <si>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</si>
  <si>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</si>
  <si>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</si>
  <si>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</si>
  <si>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</si>
  <si>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</si>
  <si>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</si>
  <si>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</si>
  <si>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</si>
  <si>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</si>
  <si>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</si>
  <si>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</si>
  <si>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</si>
  <si>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</si>
  <si>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</si>
  <si>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</si>
  <si>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</si>
  <si>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</si>
  <si>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</si>
  <si>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</si>
  <si>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</si>
  <si>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</si>
  <si>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</si>
  <si>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</si>
  <si>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</si>
  <si>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</si>
  <si>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</si>
  <si>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</si>
  <si>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</si>
  <si>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</si>
  <si>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</si>
  <si>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</si>
  <si>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</si>
  <si>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</si>
  <si>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</si>
  <si>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</si>
  <si>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</si>
  <si>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</si>
  <si>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</si>
  <si>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</si>
  <si>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</si>
  <si>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</si>
  <si>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</si>
  <si>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</si>
  <si>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</si>
  <si>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</si>
  <si>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</si>
  <si>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</si>
  <si>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</si>
  <si>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</si>
  <si>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</si>
  <si>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</si>
  <si>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</si>
  <si>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</si>
  <si>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</si>
  <si>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</si>
  <si>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</si>
  <si>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</si>
  <si>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</si>
  <si>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</si>
  <si>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</si>
  <si>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</si>
  <si>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</si>
  <si>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</si>
  <si>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</si>
  <si>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</si>
  <si>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</si>
  <si>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</si>
  <si>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</si>
  <si>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</si>
  <si>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</si>
  <si>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</si>
  <si>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</si>
  <si>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</si>
  <si>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</si>
  <si>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</si>
  <si>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</si>
  <si>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</si>
  <si>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</si>
  <si>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</si>
  <si>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</si>
  <si>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</si>
  <si>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</si>
  <si>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</si>
  <si>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</si>
  <si>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</si>
  <si>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</si>
  <si>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</si>
  <si>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</si>
  <si>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</si>
  <si>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</si>
  <si>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</si>
  <si>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</si>
  <si>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</si>
  <si>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</si>
  <si>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</si>
  <si>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</si>
  <si>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</si>
  <si>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</si>
  <si>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</si>
  <si>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</si>
  <si>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</si>
  <si>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</si>
  <si>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</si>
  <si>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</si>
  <si>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</si>
  <si>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</si>
  <si>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</si>
  <si>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</si>
  <si>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</si>
  <si>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</si>
  <si>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</si>
  <si>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</si>
  <si>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</si>
  <si>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</si>
  <si>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</si>
  <si>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</si>
  <si>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</si>
  <si>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</si>
  <si>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</si>
  <si>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</si>
  <si>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</si>
  <si>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</si>
  <si>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</si>
  <si>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</si>
  <si>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</si>
  <si>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</si>
  <si>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</si>
  <si>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</si>
  <si>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</si>
  <si>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</si>
  <si>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</si>
  <si>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</si>
  <si>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</si>
  <si>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</si>
  <si>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</si>
  <si>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</si>
  <si>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</si>
  <si>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</si>
  <si>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</si>
  <si>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</si>
  <si>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</si>
  <si>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</si>
  <si>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</si>
  <si>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</si>
  <si>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</si>
  <si>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</si>
  <si>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</si>
  <si>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</si>
  <si>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</si>
  <si>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</si>
  <si>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</si>
  <si>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</si>
  <si>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</si>
  <si>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</si>
  <si>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</si>
  <si>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</si>
  <si>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</si>
  <si>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</si>
  <si>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</si>
  <si>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</si>
  <si>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</si>
  <si>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</si>
  <si>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</si>
  <si>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</si>
  <si>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</si>
  <si>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</si>
  <si>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</si>
  <si>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</si>
  <si>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</si>
  <si>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</si>
  <si>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</si>
  <si>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</si>
  <si>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</si>
  <si>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</si>
  <si>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</si>
  <si>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</si>
  <si>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</si>
  <si>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</si>
  <si>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</si>
  <si>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</si>
  <si>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</si>
  <si>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</si>
  <si>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</si>
  <si>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</si>
  <si>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</si>
  <si>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</si>
  <si>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</si>
  <si>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</si>
  <si>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</si>
  <si>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</si>
  <si>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</si>
  <si>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</si>
  <si>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</si>
  <si>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</si>
  <si>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</si>
  <si>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</si>
  <si>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</si>
  <si>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</si>
  <si>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</si>
  <si>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</si>
  <si>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</si>
  <si>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</si>
  <si>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</si>
  <si>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</si>
  <si>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</si>
  <si>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</si>
  <si>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</si>
  <si>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</si>
  <si>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</si>
  <si>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</si>
  <si>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</si>
  <si>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</si>
  <si>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</si>
  <si>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</si>
  <si>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</si>
  <si>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</si>
  <si>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</si>
  <si>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</si>
  <si>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</si>
  <si>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</si>
  <si>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</si>
  <si>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</si>
  <si>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</si>
  <si>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</si>
  <si>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</si>
  <si>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</si>
  <si>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</si>
  <si>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</si>
  <si>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</si>
  <si>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</si>
  <si>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</si>
  <si>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</si>
  <si>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</si>
  <si>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</si>
  <si>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</si>
  <si>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</si>
  <si>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</si>
  <si>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</si>
  <si>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</si>
  <si>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</si>
  <si>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</si>
  <si>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</si>
  <si>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</si>
  <si>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</si>
  <si>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</si>
  <si>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</si>
  <si>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</si>
  <si>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</si>
  <si>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</si>
  <si>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</si>
  <si>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</si>
  <si>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</si>
  <si>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</si>
  <si>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</si>
  <si>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</si>
  <si>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</si>
  <si>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</si>
  <si>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</si>
  <si>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</si>
  <si>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</si>
  <si>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</si>
  <si>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</si>
  <si>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</si>
  <si>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</si>
  <si>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</si>
  <si>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</si>
  <si>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</si>
  <si>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</si>
  <si>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</si>
  <si>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</si>
  <si>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</si>
  <si>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</si>
  <si>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</si>
  <si>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</si>
  <si>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</si>
  <si>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</si>
  <si>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</si>
  <si>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</si>
  <si>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</si>
  <si>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</si>
  <si>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</si>
  <si>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</si>
  <si>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</si>
  <si>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</si>
  <si>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</si>
  <si>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</si>
  <si>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</si>
  <si>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</si>
  <si>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</si>
  <si>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</si>
  <si>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</si>
  <si>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</si>
  <si>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</si>
  <si>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</si>
  <si>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</si>
  <si>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</si>
  <si>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</si>
  <si>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</si>
  <si>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</si>
  <si>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</si>
  <si>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</si>
  <si>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</si>
  <si>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</si>
  <si>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</si>
  <si>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</si>
  <si>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</si>
  <si>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</si>
  <si>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</si>
  <si>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</si>
  <si>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</si>
  <si>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</si>
  <si>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</si>
  <si>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</si>
  <si>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</si>
  <si>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</si>
  <si>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</si>
  <si>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</si>
  <si>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</si>
  <si>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</si>
  <si>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</si>
  <si>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</si>
  <si>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</si>
  <si>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</si>
  <si>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</si>
  <si>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</si>
  <si>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</si>
  <si>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</si>
  <si>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</si>
  <si>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</si>
  <si>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</si>
  <si>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</si>
  <si>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</si>
  <si>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</si>
  <si>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</si>
  <si>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</si>
  <si>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</si>
  <si>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</si>
  <si>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</si>
  <si>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</si>
  <si>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</si>
  <si>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</si>
  <si>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</si>
  <si>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</si>
  <si>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</si>
  <si>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</si>
  <si>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</si>
  <si>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</si>
  <si>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</si>
  <si>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</si>
  <si>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</si>
  <si>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</si>
  <si>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</si>
  <si>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</si>
  <si>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</si>
  <si>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</si>
  <si>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</si>
  <si>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</si>
  <si>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</si>
  <si>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</si>
  <si>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</si>
  <si>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</si>
  <si>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</si>
  <si>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</si>
  <si>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</si>
  <si>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</si>
  <si>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</si>
  <si>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</si>
  <si>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</si>
  <si>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</si>
  <si>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</si>
  <si>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</si>
  <si>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</si>
  <si>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</si>
  <si>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</si>
  <si>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</si>
  <si>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</si>
  <si>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</si>
  <si>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</si>
  <si>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</si>
  <si>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</si>
  <si>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</si>
  <si>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</si>
  <si>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</si>
  <si>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</si>
  <si>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</si>
  <si>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</si>
  <si>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</si>
  <si>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</si>
  <si>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</si>
  <si>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</si>
  <si>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</si>
  <si>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</si>
  <si>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</si>
  <si>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</si>
  <si>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</si>
  <si>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</si>
  <si>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</si>
  <si>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</si>
  <si>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</si>
  <si>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</si>
  <si>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</si>
  <si>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</si>
  <si>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</si>
  <si>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</si>
  <si>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</si>
  <si>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</si>
  <si>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</si>
  <si>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</si>
  <si>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</si>
  <si>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</si>
  <si>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</si>
  <si>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</si>
  <si>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</si>
  <si>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</si>
  <si>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</si>
  <si>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</si>
  <si>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</si>
  <si>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</si>
  <si>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</si>
  <si>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</si>
  <si>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</si>
  <si>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</si>
  <si>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</si>
  <si>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</si>
  <si>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</si>
  <si>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</si>
  <si>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</si>
  <si>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</si>
  <si>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</si>
  <si>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</si>
  <si>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</si>
  <si>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</si>
  <si>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</si>
  <si>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</si>
  <si>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</si>
  <si>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</si>
  <si>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</si>
  <si>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</si>
  <si>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</si>
  <si>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</si>
  <si>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</si>
  <si>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</si>
  <si>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</si>
  <si>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</si>
  <si>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</si>
  <si>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</si>
  <si>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</si>
  <si>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</si>
  <si>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</si>
  <si>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</si>
  <si>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</si>
  <si>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</si>
  <si>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</si>
  <si>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</si>
  <si>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</si>
  <si>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</si>
  <si>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</si>
  <si>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</si>
  <si>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</si>
  <si>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</si>
  <si>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</si>
  <si>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</si>
  <si>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</si>
  <si>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</si>
  <si>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</si>
  <si>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</si>
  <si>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</si>
  <si>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</si>
  <si>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</si>
  <si>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</si>
  <si>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</si>
  <si>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</si>
  <si>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</si>
  <si>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</si>
  <si>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</si>
  <si>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</si>
  <si>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</si>
  <si>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</si>
  <si>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</si>
  <si>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</si>
  <si>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</si>
  <si>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</si>
  <si>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</si>
  <si>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</si>
  <si>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</si>
  <si>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</si>
  <si>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</si>
  <si>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</si>
  <si>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</si>
  <si>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</si>
  <si>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</si>
  <si>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</si>
  <si>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</si>
  <si>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</si>
  <si>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</si>
  <si>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</si>
  <si>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</si>
  <si>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</si>
  <si>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</si>
  <si>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</si>
  <si>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</si>
  <si>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</si>
  <si>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</si>
  <si>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</si>
  <si>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</si>
  <si>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</si>
  <si>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</si>
  <si>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</si>
  <si>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</si>
  <si>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</si>
  <si>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</si>
  <si>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</si>
  <si>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</si>
  <si>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</si>
  <si>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</si>
  <si>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</si>
  <si>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</si>
  <si>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</si>
  <si>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</si>
  <si>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</si>
  <si>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</si>
  <si>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</si>
  <si>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</si>
  <si>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</si>
  <si>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</si>
  <si>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</si>
  <si>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</si>
  <si>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</si>
  <si>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</si>
  <si>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</si>
  <si>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</si>
  <si>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</si>
  <si>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</si>
  <si>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</si>
  <si>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</si>
  <si>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</si>
  <si>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</si>
  <si>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</si>
  <si>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</si>
  <si>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</si>
  <si>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</si>
  <si>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</si>
  <si>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</si>
  <si>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</si>
  <si>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</si>
  <si>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</si>
  <si>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</si>
  <si>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</si>
  <si>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</si>
  <si>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</si>
  <si>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</si>
  <si>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</si>
  <si>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</si>
  <si>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</si>
  <si>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</si>
  <si>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</si>
  <si>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</si>
  <si>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</si>
  <si>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</si>
  <si>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</si>
  <si>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</si>
  <si>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</si>
  <si>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</si>
  <si>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</si>
  <si>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</si>
  <si>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</si>
  <si>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</si>
  <si>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</si>
  <si>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</si>
  <si>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</si>
  <si>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</si>
  <si>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</si>
  <si>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</si>
  <si>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</si>
  <si>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</si>
  <si>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</si>
  <si>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</si>
  <si>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</si>
  <si>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</si>
  <si>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</si>
  <si>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</si>
  <si>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</si>
  <si>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</si>
  <si>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</si>
  <si>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</si>
  <si>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</si>
  <si>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</si>
  <si>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</si>
  <si>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</si>
  <si>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</si>
  <si>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</si>
  <si>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</si>
  <si>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</si>
  <si>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</si>
  <si>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</si>
  <si>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</si>
  <si>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</si>
  <si>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</si>
  <si>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</si>
  <si>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</si>
  <si>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</si>
  <si>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</si>
  <si>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</si>
  <si>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</si>
  <si>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</si>
  <si>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</si>
  <si>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</si>
  <si>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</si>
  <si>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</si>
  <si>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</si>
  <si>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</si>
  <si>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</si>
  <si>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</si>
  <si>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</si>
  <si>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</si>
  <si>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</si>
  <si>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</si>
  <si>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</si>
  <si>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</si>
  <si>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</si>
  <si>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</si>
  <si>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</si>
  <si>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</si>
  <si>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</si>
  <si>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</si>
  <si>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</si>
  <si>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</si>
  <si>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</si>
  <si>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</si>
  <si>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</si>
  <si>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</si>
  <si>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</si>
  <si>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</si>
  <si>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</si>
  <si>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</si>
  <si>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</si>
  <si>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</si>
  <si>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</si>
  <si>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</si>
  <si>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</si>
  <si>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</si>
  <si>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</si>
  <si>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</si>
  <si>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</si>
  <si>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</si>
  <si>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</si>
  <si>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</si>
  <si>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</si>
  <si>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</si>
  <si>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</si>
  <si>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</si>
  <si>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</si>
  <si>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</si>
  <si>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</si>
  <si>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</si>
  <si>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</si>
  <si>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</si>
  <si>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</si>
  <si>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</si>
  <si>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</si>
  <si>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</si>
  <si>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</si>
  <si>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</si>
  <si>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</si>
  <si>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</si>
  <si>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</si>
  <si>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</si>
  <si>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</si>
  <si>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</si>
  <si>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</si>
  <si>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</si>
  <si>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</si>
  <si>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</si>
  <si>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</si>
  <si>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</si>
  <si>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</si>
  <si>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</si>
  <si>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</si>
  <si>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</si>
  <si>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</si>
  <si>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</si>
  <si>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</si>
  <si>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</si>
  <si>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</si>
  <si>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</si>
  <si>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</si>
  <si>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</si>
  <si>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</si>
  <si>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</si>
  <si>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</si>
  <si>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</si>
  <si>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</si>
  <si>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</si>
  <si>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</si>
  <si>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</si>
  <si>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</si>
  <si>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</si>
  <si>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</si>
  <si>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</si>
  <si>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</si>
  <si>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</si>
  <si>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</si>
  <si>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</si>
  <si>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</si>
  <si>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</si>
  <si>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</si>
  <si>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</si>
  <si>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</si>
  <si>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</si>
  <si>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</si>
  <si>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</si>
  <si>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</si>
  <si>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</si>
  <si>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</si>
  <si>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</si>
  <si>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</si>
  <si>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</si>
  <si>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</si>
  <si>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</si>
  <si>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</si>
  <si>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</si>
  <si>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</si>
  <si>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</si>
  <si>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</si>
  <si>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</si>
  <si>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</si>
  <si>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</si>
  <si>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</si>
  <si>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</si>
  <si>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</si>
  <si>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</si>
  <si>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</si>
  <si>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</si>
  <si>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</si>
  <si>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</si>
  <si>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</si>
  <si>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</si>
  <si>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</si>
  <si>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</si>
  <si>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</si>
  <si>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</si>
  <si>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</si>
  <si>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</si>
  <si>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</si>
  <si>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</si>
  <si>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</si>
  <si>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</si>
  <si>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</si>
  <si>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</si>
  <si>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</si>
  <si>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</si>
  <si>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</si>
  <si>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</si>
  <si>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</si>
  <si>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</si>
  <si>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</si>
  <si>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</si>
  <si>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</si>
  <si>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</si>
  <si>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</si>
  <si>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</si>
  <si>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</si>
  <si>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</si>
  <si>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</si>
  <si>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</si>
  <si>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</si>
  <si>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</si>
  <si>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</si>
  <si>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</si>
  <si>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</si>
  <si>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</si>
  <si>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</si>
  <si>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</si>
  <si>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</si>
  <si>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</si>
  <si>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</si>
  <si>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</si>
  <si>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</si>
  <si>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</si>
  <si>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</si>
  <si>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</si>
  <si>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</si>
  <si>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</si>
  <si>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</si>
  <si>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</si>
  <si>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</si>
  <si>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</si>
  <si>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</si>
  <si>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</si>
  <si>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</si>
  <si>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</si>
  <si>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</si>
  <si>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</si>
  <si>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</si>
  <si>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</si>
  <si>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</si>
  <si>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</si>
  <si>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</si>
  <si>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</si>
  <si>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</si>
  <si>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</si>
  <si>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</si>
  <si>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</si>
  <si>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</si>
  <si>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</si>
  <si>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</si>
  <si>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</si>
  <si>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</si>
  <si>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</si>
  <si>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</si>
  <si>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</si>
  <si>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</si>
  <si>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</si>
  <si>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</si>
  <si>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</si>
  <si>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</si>
  <si>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</si>
  <si>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</si>
  <si>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</si>
  <si>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</si>
  <si>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</si>
  <si>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</si>
  <si>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</si>
  <si>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</si>
  <si>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</si>
  <si>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</si>
  <si>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</si>
  <si>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</si>
  <si>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</si>
  <si>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</si>
  <si>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</si>
  <si>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</si>
  <si>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</si>
  <si>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</si>
  <si>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</si>
  <si>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</si>
  <si>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</si>
  <si>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</si>
  <si>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</si>
  <si>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</si>
  <si>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</si>
  <si>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</si>
  <si>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</si>
  <si>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</si>
  <si>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</si>
  <si>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</si>
  <si>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</si>
  <si>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</si>
  <si>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</si>
  <si>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</si>
  <si>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</si>
  <si>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</si>
  <si>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</si>
  <si>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</si>
  <si>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</si>
  <si>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</si>
  <si>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</si>
  <si>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</si>
  <si>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</si>
  <si>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</si>
  <si>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</si>
  <si>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</si>
  <si>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</si>
  <si>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</si>
  <si>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</si>
  <si>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</si>
  <si>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</si>
  <si>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</si>
  <si>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</si>
  <si>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</si>
  <si>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</si>
  <si>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</si>
  <si>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</si>
  <si>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</si>
  <si>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</si>
  <si>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</si>
  <si>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</si>
  <si>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</si>
  <si>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</si>
  <si>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</si>
  <si>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</si>
  <si>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</si>
  <si>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</si>
  <si>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</si>
  <si>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</si>
  <si>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</si>
  <si>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</si>
  <si>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</si>
  <si>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</si>
  <si>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</si>
  <si>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</si>
  <si>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</si>
  <si>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</si>
  <si>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</si>
  <si>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</si>
  <si>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</si>
  <si>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</si>
  <si>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</si>
  <si>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</si>
  <si>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</si>
  <si>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</si>
  <si>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</si>
  <si>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</si>
  <si>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</si>
  <si>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</si>
  <si>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</si>
  <si>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</si>
  <si>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</si>
  <si>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</si>
  <si>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</si>
  <si>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</si>
  <si>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</si>
  <si>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</si>
  <si>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</si>
  <si>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</si>
  <si>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</si>
  <si>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</si>
  <si>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</si>
  <si>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</si>
  <si>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</si>
  <si>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</si>
  <si>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</si>
  <si>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</si>
  <si>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</si>
  <si>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</si>
  <si>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</si>
  <si>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</si>
  <si>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</si>
  <si>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</si>
  <si>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</si>
  <si>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</si>
  <si>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</si>
  <si>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</si>
  <si>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</si>
  <si>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</si>
  <si>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</si>
  <si>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</si>
  <si>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</si>
  <si>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</si>
  <si>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</si>
  <si>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</si>
  <si>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</si>
  <si>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</si>
  <si>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</si>
  <si>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</si>
  <si>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</si>
  <si>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</si>
  <si>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</si>
  <si>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</si>
  <si>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</si>
  <si>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</si>
  <si>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</si>
  <si>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</si>
  <si>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</si>
  <si>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</si>
  <si>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</si>
  <si>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</si>
  <si>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</si>
  <si>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</si>
  <si>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</si>
  <si>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</si>
  <si>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</si>
  <si>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</si>
  <si>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</si>
  <si>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</si>
  <si>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</si>
  <si>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</si>
  <si>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</si>
  <si>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</si>
  <si>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</si>
  <si>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</si>
  <si>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</si>
  <si>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</si>
  <si>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</si>
  <si>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</si>
  <si>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</si>
  <si>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</si>
  <si>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</si>
  <si>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</si>
  <si>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</si>
  <si>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</si>
  <si>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</si>
  <si>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</si>
  <si>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</si>
  <si>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</si>
  <si>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</si>
  <si>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</si>
  <si>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</si>
  <si>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</si>
  <si>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</si>
  <si>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</si>
  <si>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</si>
  <si>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</si>
  <si>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</si>
  <si>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</si>
  <si>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</si>
  <si>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</si>
  <si>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</si>
  <si>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</si>
  <si>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</si>
  <si>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</si>
  <si>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</si>
  <si>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</si>
  <si>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</si>
  <si>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</si>
  <si>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</si>
  <si>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</si>
  <si>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</si>
  <si>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</si>
  <si>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</si>
  <si>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</si>
  <si>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</si>
  <si>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</si>
  <si>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</si>
  <si>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</si>
  <si>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</si>
  <si>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</si>
  <si>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</si>
  <si>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</si>
  <si>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</si>
  <si>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</si>
  <si>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</si>
  <si>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</si>
  <si>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</si>
  <si>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</si>
  <si>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</si>
  <si>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</si>
  <si>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</si>
  <si>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</si>
  <si>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</si>
  <si>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</si>
  <si>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</si>
  <si>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</si>
  <si>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</si>
  <si>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</si>
  <si>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</si>
  <si>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</si>
  <si>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</si>
  <si>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</si>
  <si>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</si>
  <si>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</si>
  <si>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</si>
  <si>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</si>
  <si>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</si>
  <si>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</si>
  <si>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</si>
  <si>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</si>
  <si>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</si>
  <si>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</si>
  <si>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</si>
  <si>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</si>
  <si>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</si>
  <si>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</si>
  <si>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</si>
  <si>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</si>
  <si>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</si>
  <si>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</si>
  <si>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</si>
  <si>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</si>
  <si>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</si>
  <si>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</si>
  <si>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</si>
  <si>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</si>
  <si>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</si>
  <si>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</si>
  <si>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</si>
  <si>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</si>
  <si>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</si>
  <si>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</si>
  <si>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</si>
  <si>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</si>
  <si>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</si>
  <si>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</si>
  <si>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</si>
  <si>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</si>
  <si>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</si>
  <si>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</si>
  <si>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</si>
  <si>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</si>
  <si>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</si>
  <si>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</si>
  <si>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</si>
  <si>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</si>
  <si>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</si>
  <si>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</si>
  <si>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</si>
  <si>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</si>
  <si>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</si>
  <si>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</si>
  <si>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</si>
  <si>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</si>
  <si>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</si>
  <si>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</si>
  <si>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</si>
  <si>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</si>
  <si>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</si>
  <si>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</si>
  <si>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</si>
  <si>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</si>
  <si>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</si>
  <si>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</si>
  <si>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</si>
  <si>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</si>
  <si>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</si>
  <si>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</si>
  <si>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</si>
  <si>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</si>
  <si>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</si>
  <si>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</si>
  <si>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</si>
  <si>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</si>
  <si>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</si>
  <si>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</si>
  <si>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</si>
  <si>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</si>
  <si>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</si>
  <si>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</si>
  <si>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</si>
  <si>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</si>
  <si>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</si>
  <si>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</si>
  <si>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</si>
  <si>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</si>
  <si>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</si>
  <si>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</si>
  <si>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</si>
  <si>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</si>
  <si>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</si>
  <si>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</si>
  <si>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</si>
  <si>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</si>
  <si>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</si>
  <si>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</si>
  <si>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</si>
  <si>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</si>
  <si>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</si>
  <si>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</si>
  <si>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</si>
  <si>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</si>
  <si>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</si>
  <si>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</si>
  <si>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</si>
  <si>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</si>
  <si>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</si>
  <si>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</si>
  <si>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</si>
  <si>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</si>
  <si>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</si>
  <si>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</si>
  <si>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</si>
  <si>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</si>
  <si>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</si>
  <si>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</si>
  <si>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</si>
  <si>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</si>
  <si>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</si>
  <si>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</si>
  <si>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</si>
  <si>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</si>
  <si>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</si>
  <si>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</si>
  <si>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</si>
  <si>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</si>
  <si>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</si>
  <si>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</si>
  <si>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</si>
  <si>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</si>
  <si>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</si>
  <si>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</si>
  <si>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</si>
  <si>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</si>
  <si>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</si>
  <si>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</si>
  <si>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</si>
  <si>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</si>
  <si>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</si>
  <si>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</si>
  <si>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</si>
  <si>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</si>
  <si>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</si>
  <si>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</si>
  <si>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</si>
  <si>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</si>
  <si>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</si>
  <si>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</si>
  <si>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</si>
  <si>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</si>
  <si>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</si>
  <si>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</si>
  <si>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</si>
  <si>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</si>
  <si>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</si>
  <si>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</si>
  <si>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</si>
  <si>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</si>
  <si>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</si>
  <si>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</si>
  <si>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</si>
  <si>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</si>
  <si>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</si>
  <si>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</si>
  <si>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</si>
  <si>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</si>
  <si>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</si>
  <si>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</si>
  <si>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</si>
  <si>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</si>
  <si>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</si>
  <si>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</si>
  <si>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</si>
  <si>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</si>
  <si>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</si>
  <si>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</si>
  <si>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</si>
  <si>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</si>
  <si>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</si>
  <si>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</si>
  <si>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</si>
  <si>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</si>
  <si>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</si>
  <si>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</si>
  <si>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</si>
  <si>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</si>
  <si>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</si>
  <si>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</si>
  <si>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</si>
  <si>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</si>
  <si>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</si>
  <si>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</si>
  <si>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</si>
  <si>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</si>
  <si>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</si>
  <si>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</si>
  <si>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</si>
  <si>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</si>
  <si>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</si>
  <si>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</si>
  <si>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</si>
  <si>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</si>
  <si>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</si>
  <si>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</si>
  <si>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</si>
  <si>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</si>
  <si>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</si>
  <si>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</si>
  <si>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</si>
  <si>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</si>
  <si>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</si>
  <si>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</si>
  <si>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</si>
  <si>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</si>
  <si>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</si>
  <si>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</si>
  <si>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</si>
  <si>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</si>
  <si>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</si>
  <si>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</si>
  <si>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</si>
  <si>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</si>
  <si>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</si>
  <si>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</si>
  <si>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</si>
  <si>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</si>
  <si>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</si>
  <si>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</si>
  <si>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</si>
  <si>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</si>
  <si>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</si>
  <si>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</si>
  <si>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</si>
  <si>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</si>
  <si>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</si>
  <si>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</si>
  <si>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</si>
  <si>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</si>
  <si>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</si>
  <si>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</si>
  <si>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</si>
  <si>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</si>
  <si>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</si>
  <si>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</si>
  <si>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</si>
  <si>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</si>
  <si>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</si>
  <si>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</si>
  <si>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</si>
  <si>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</si>
  <si>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</si>
  <si>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</si>
  <si>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</si>
  <si>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</si>
  <si>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</si>
  <si>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</si>
  <si>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</si>
  <si>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</si>
  <si>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</si>
  <si>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</si>
  <si>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</si>
  <si>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</si>
  <si>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</si>
  <si>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</si>
  <si>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</si>
  <si>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</si>
  <si>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</si>
  <si>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</si>
  <si>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</si>
  <si>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</si>
  <si>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</si>
  <si>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</si>
  <si>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</si>
  <si>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</si>
  <si>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</si>
  <si>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</si>
  <si>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</si>
  <si>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</si>
  <si>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</si>
  <si>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</si>
  <si>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</si>
  <si>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</si>
  <si>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</si>
  <si>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</si>
  <si>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</si>
  <si>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</si>
  <si>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</si>
  <si>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</si>
  <si>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</si>
  <si>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</si>
  <si>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</si>
  <si>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</si>
  <si>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</si>
  <si>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</si>
  <si>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</si>
  <si>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</si>
  <si>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</si>
  <si>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</si>
  <si>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</si>
  <si>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</si>
  <si>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</si>
  <si>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</si>
  <si>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</si>
  <si>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</si>
  <si>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</si>
  <si>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</si>
  <si>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</si>
  <si>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</si>
  <si>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</si>
  <si>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</si>
  <si>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</si>
  <si>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</si>
  <si>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</si>
  <si>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</si>
  <si>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</si>
  <si>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</si>
  <si>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</si>
  <si>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</si>
  <si>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</si>
  <si>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</si>
  <si>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</si>
  <si>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</si>
  <si>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</si>
  <si>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</si>
  <si>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</si>
  <si>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</si>
  <si>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</si>
  <si>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</si>
  <si>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</si>
  <si>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</si>
  <si>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</si>
  <si>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</si>
  <si>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</si>
  <si>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</si>
  <si>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</si>
  <si>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</si>
  <si>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</si>
  <si>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</si>
  <si>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</si>
  <si>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</si>
  <si>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</si>
  <si>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</si>
  <si>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</si>
  <si>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</si>
  <si>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</si>
  <si>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</si>
  <si>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</si>
  <si>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</si>
  <si>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</si>
  <si>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</si>
  <si>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</si>
  <si>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</si>
  <si>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</si>
  <si>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</si>
  <si>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</si>
  <si>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</si>
  <si>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</si>
  <si>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</si>
  <si>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</si>
  <si>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</si>
  <si>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</si>
  <si>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</si>
  <si>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</si>
  <si>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</si>
  <si>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</si>
  <si>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</si>
  <si>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</si>
  <si>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</si>
  <si>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</si>
  <si>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</si>
  <si>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</si>
  <si>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</si>
  <si>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</si>
  <si>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</si>
  <si>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</si>
  <si>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</si>
  <si>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</si>
  <si>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</si>
  <si>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</si>
  <si>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</si>
  <si>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</si>
  <si>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</si>
  <si>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</si>
  <si>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</si>
  <si>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</si>
  <si>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</si>
  <si>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</si>
  <si>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</si>
  <si>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</si>
  <si>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</si>
  <si>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</si>
  <si>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</si>
  <si>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</si>
  <si>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</si>
  <si>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</si>
  <si>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</si>
  <si>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</si>
  <si>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</si>
  <si>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</si>
  <si>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</si>
  <si>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</si>
  <si>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</si>
  <si>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</si>
  <si>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</si>
  <si>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</si>
  <si>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</si>
  <si>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</si>
  <si>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</si>
  <si>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</si>
  <si>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</si>
  <si>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</si>
  <si>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</si>
  <si>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</si>
  <si>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</si>
  <si>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</si>
  <si>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</si>
  <si>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</si>
  <si>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</si>
  <si>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</si>
  <si>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</si>
  <si>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</si>
  <si>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</si>
  <si>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</si>
  <si>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</si>
  <si>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</si>
  <si>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</si>
  <si>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</si>
  <si>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</si>
  <si>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</si>
  <si>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</si>
  <si>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</si>
  <si>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</si>
  <si>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</si>
  <si>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</si>
  <si>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</si>
  <si>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</si>
  <si>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</si>
  <si>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</si>
  <si>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</si>
  <si>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</si>
  <si>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</si>
  <si>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</si>
  <si>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</si>
  <si>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</si>
  <si>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</si>
  <si>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</si>
  <si>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</si>
  <si>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</si>
  <si>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</si>
  <si>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</si>
  <si>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</si>
  <si>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</si>
  <si>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</si>
  <si>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</si>
  <si>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</si>
  <si>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</si>
  <si>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</si>
  <si>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</si>
  <si>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</si>
  <si>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</si>
  <si>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</si>
  <si>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</si>
  <si>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</si>
  <si>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</si>
  <si>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</si>
  <si>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</si>
  <si>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</si>
  <si>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</si>
  <si>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</si>
  <si>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</si>
  <si>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</si>
  <si>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</si>
  <si>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</si>
  <si>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</si>
  <si>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</si>
  <si>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</si>
  <si>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</si>
  <si>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</si>
  <si>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</si>
  <si>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</si>
  <si>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</si>
  <si>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</si>
  <si>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</si>
  <si>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</si>
  <si>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</si>
  <si>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</si>
  <si>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</si>
  <si>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</si>
  <si>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</si>
  <si>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</si>
  <si>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</si>
  <si>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</si>
  <si>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</si>
  <si>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</si>
  <si>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</si>
  <si>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</si>
  <si>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</si>
  <si>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</si>
  <si>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</si>
  <si>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</si>
  <si>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</si>
  <si>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</si>
  <si>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</si>
  <si>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</si>
  <si>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</si>
  <si>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</si>
  <si>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</si>
  <si>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</si>
  <si>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</si>
  <si>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</si>
  <si>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</si>
  <si>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</si>
  <si>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</si>
  <si>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</si>
  <si>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</si>
  <si>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</si>
  <si>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</si>
  <si>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</si>
  <si>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</si>
  <si>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</si>
  <si>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</si>
  <si>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</si>
  <si>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</si>
  <si>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</si>
  <si>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</si>
  <si>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</si>
  <si>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</si>
  <si>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</si>
  <si>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</si>
  <si>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</si>
  <si>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</si>
  <si>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</si>
  <si>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</si>
  <si>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</si>
  <si>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</si>
  <si>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</si>
  <si>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</si>
  <si>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</si>
  <si>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</si>
  <si>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</si>
  <si>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</si>
  <si>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</si>
  <si>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</si>
  <si>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</si>
  <si>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</si>
  <si>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</si>
  <si>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</si>
  <si>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</si>
  <si>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</si>
  <si>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</si>
  <si>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</si>
  <si>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</si>
  <si>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</si>
  <si>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</si>
  <si>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</si>
  <si>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</si>
  <si>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</si>
  <si>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</si>
  <si>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</si>
  <si>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</si>
  <si>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</si>
  <si>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</si>
  <si>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</si>
  <si>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</si>
  <si>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</si>
  <si>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</si>
  <si>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</si>
  <si>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</si>
  <si>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</si>
  <si>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</si>
  <si>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</si>
  <si>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</si>
  <si>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</si>
  <si>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</si>
  <si>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</si>
  <si>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</si>
  <si>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</si>
  <si>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</si>
  <si>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</si>
  <si>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</si>
  <si>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</si>
  <si>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</si>
  <si>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</si>
  <si>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</si>
  <si>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</si>
  <si>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</si>
  <si>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</si>
  <si>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</si>
  <si>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</si>
  <si>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</si>
  <si>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</si>
  <si>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</si>
  <si>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</si>
  <si>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</si>
  <si>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</si>
  <si>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</si>
  <si>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</si>
  <si>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</si>
  <si>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</si>
  <si>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</si>
  <si>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</si>
  <si>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</si>
  <si>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</si>
  <si>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</si>
  <si>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</si>
  <si>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</si>
  <si>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</si>
  <si>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</si>
  <si>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</si>
  <si>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</si>
  <si>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</si>
  <si>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</si>
  <si>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</si>
  <si>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</si>
  <si>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</si>
  <si>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</si>
  <si>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</si>
  <si>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</si>
  <si>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</si>
  <si>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</si>
  <si>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</si>
  <si>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</si>
  <si>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</si>
  <si>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</si>
  <si>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</si>
  <si>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</si>
  <si>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</si>
  <si>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</si>
  <si>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</si>
  <si>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</si>
  <si>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</si>
  <si>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</si>
  <si>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</si>
  <si>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</si>
  <si>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</si>
  <si>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</si>
  <si>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</si>
  <si>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</si>
  <si>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</si>
  <si>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</si>
  <si>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</si>
  <si>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</si>
  <si>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</si>
  <si>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</si>
  <si>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</si>
  <si>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</si>
  <si>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</si>
  <si>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</si>
  <si>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</si>
  <si>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</si>
  <si>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</si>
  <si>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</si>
  <si>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</si>
  <si>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</si>
  <si>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</si>
  <si>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</si>
  <si>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</si>
  <si>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</si>
  <si>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</si>
  <si>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</si>
  <si>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</si>
  <si>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</si>
  <si>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</si>
  <si>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</si>
  <si>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</si>
  <si>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</si>
  <si>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</si>
  <si>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</si>
  <si>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</si>
  <si>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</si>
  <si>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</si>
  <si>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</si>
  <si>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</si>
  <si>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</si>
  <si>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</si>
  <si>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</si>
  <si>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</si>
  <si>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</si>
  <si>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</si>
  <si>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</si>
  <si>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</si>
  <si>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</si>
  <si>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</si>
  <si>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</si>
  <si>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</si>
  <si>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</si>
  <si>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</si>
  <si>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</si>
  <si>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</si>
  <si>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</si>
  <si>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</si>
  <si>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</si>
  <si>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</si>
  <si>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</si>
  <si>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</si>
  <si>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</si>
  <si>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</si>
  <si>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</si>
  <si>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</si>
  <si>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</si>
  <si>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</si>
  <si>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</si>
  <si>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</si>
  <si>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</si>
  <si>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</si>
  <si>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</si>
  <si>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</si>
  <si>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</si>
  <si>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</si>
  <si>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</si>
  <si>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</si>
  <si>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</si>
  <si>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</si>
  <si>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</si>
  <si>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</si>
  <si>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</si>
  <si>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</si>
  <si>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</si>
  <si>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</si>
  <si>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</si>
  <si>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</si>
  <si>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</si>
  <si>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</si>
  <si>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</si>
  <si>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</si>
  <si>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</si>
  <si>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</si>
  <si>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</si>
  <si>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</si>
  <si>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</si>
  <si>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</si>
  <si>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</si>
  <si>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</si>
  <si>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</si>
  <si>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</si>
  <si>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</si>
  <si>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</si>
  <si>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</si>
  <si>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</si>
  <si>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</si>
  <si>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</si>
  <si>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</si>
  <si>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</si>
  <si>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</si>
  <si>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</si>
  <si>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</si>
  <si>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</si>
  <si>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</si>
  <si>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</si>
  <si>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</si>
  <si>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</si>
  <si>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</si>
  <si>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</si>
  <si>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</si>
  <si>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</si>
  <si>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</si>
  <si>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</si>
  <si>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</si>
  <si>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</si>
  <si>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</si>
  <si>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</si>
  <si>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</si>
  <si>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</si>
  <si>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</si>
  <si>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</si>
  <si>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</si>
  <si>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</si>
  <si>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</si>
  <si>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</si>
  <si>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</si>
  <si>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</si>
  <si>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</si>
  <si>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</si>
  <si>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</si>
  <si>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</si>
  <si>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</si>
  <si>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</si>
  <si>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</si>
  <si>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</si>
  <si>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</si>
  <si>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</si>
  <si>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</si>
  <si>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</si>
  <si>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</si>
  <si>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</si>
  <si>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</si>
  <si>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</si>
  <si>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</si>
  <si>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</si>
  <si>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</si>
  <si>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</si>
  <si>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</si>
  <si>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</si>
  <si>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</si>
  <si>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</si>
  <si>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</si>
  <si>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</si>
  <si>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</si>
  <si>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</si>
  <si>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</si>
  <si>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</si>
  <si>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</si>
  <si>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</si>
  <si>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</si>
  <si>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</si>
  <si>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</si>
  <si>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</si>
  <si>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</si>
  <si>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</si>
  <si>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</si>
  <si>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</si>
  <si>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</si>
  <si>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</si>
  <si>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</si>
  <si>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</si>
  <si>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</si>
  <si>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</si>
  <si>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</si>
  <si>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</si>
  <si>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</si>
  <si>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</si>
  <si>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</si>
  <si>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</si>
  <si>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</si>
  <si>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</si>
  <si>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</si>
  <si>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</si>
  <si>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</si>
  <si>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</si>
  <si>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</si>
  <si>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</si>
  <si>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</si>
  <si>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</si>
  <si>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</si>
  <si>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</si>
  <si>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</si>
  <si>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</si>
  <si>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</si>
  <si>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</si>
  <si>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</si>
  <si>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</si>
  <si>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</si>
  <si>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</si>
  <si>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</si>
  <si>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</si>
  <si>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</si>
  <si>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</si>
  <si>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</si>
  <si>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</si>
  <si>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</si>
  <si>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</si>
  <si>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</si>
  <si>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</si>
  <si>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</si>
  <si>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</si>
  <si>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</si>
  <si>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</si>
  <si>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</si>
  <si>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</si>
  <si>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</si>
  <si>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</si>
  <si>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</si>
  <si>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</si>
  <si>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</si>
  <si>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</si>
  <si>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</si>
  <si>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</si>
  <si>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</si>
  <si>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</si>
  <si>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</si>
  <si>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</si>
  <si>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</si>
  <si>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</si>
  <si>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</si>
  <si>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</si>
  <si>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</si>
  <si>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</si>
  <si>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</si>
  <si>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</si>
  <si>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</si>
  <si>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</si>
  <si>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</si>
  <si>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</si>
  <si>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</si>
  <si>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</si>
  <si>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</si>
  <si>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</si>
  <si>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</si>
  <si>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</si>
  <si>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</si>
  <si>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</si>
  <si>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</si>
  <si>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</si>
  <si>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</si>
  <si>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</si>
  <si>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</si>
  <si>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</si>
  <si>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</si>
  <si>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</si>
  <si>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</si>
  <si>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</si>
  <si>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</si>
  <si>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</si>
  <si>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</si>
  <si>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</si>
  <si>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</si>
  <si>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</si>
  <si>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</si>
  <si>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</si>
  <si>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</si>
  <si>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</si>
  <si>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</si>
  <si>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</si>
  <si>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</si>
  <si>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</si>
  <si>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</si>
  <si>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</si>
  <si>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</si>
  <si>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</si>
  <si>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</si>
  <si>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</si>
  <si>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</si>
  <si>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</si>
  <si>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</si>
  <si>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</si>
  <si>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</si>
  <si>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</si>
  <si>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</si>
  <si>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</si>
  <si>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</si>
  <si>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</si>
  <si>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</si>
  <si>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</si>
  <si>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</si>
  <si>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</si>
  <si>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</si>
  <si>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</si>
  <si>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</si>
  <si>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</si>
  <si>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</si>
  <si>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</si>
  <si>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</si>
  <si>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</si>
  <si>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</si>
  <si>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</si>
  <si>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</si>
  <si>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</si>
  <si>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</si>
  <si>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</si>
  <si>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</si>
  <si>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</si>
  <si>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</si>
  <si>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</si>
  <si>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</si>
  <si>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</si>
  <si>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</si>
  <si>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</si>
  <si>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</si>
  <si>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</si>
  <si>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</si>
  <si>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</si>
  <si>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</si>
  <si>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</si>
  <si>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</si>
  <si>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</si>
  <si>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</si>
  <si>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</si>
  <si>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</si>
  <si>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</si>
  <si>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</si>
  <si>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</si>
  <si>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</si>
  <si>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</si>
  <si>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</si>
  <si>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</si>
  <si>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</si>
  <si>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</si>
  <si>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</si>
  <si>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</si>
  <si>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</si>
  <si>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</si>
  <si>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</si>
  <si>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</si>
  <si>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</si>
  <si>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</si>
  <si>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</si>
  <si>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</si>
  <si>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</si>
  <si>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</si>
  <si>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</si>
  <si>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</si>
  <si>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</si>
  <si>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</si>
  <si>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</si>
  <si>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</si>
  <si>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</si>
  <si>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</si>
  <si>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</si>
  <si>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</si>
  <si>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</si>
  <si>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</si>
  <si>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</si>
  <si>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</si>
  <si>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</si>
  <si>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</si>
  <si>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</si>
  <si>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</si>
  <si>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</si>
  <si>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</si>
  <si>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</si>
  <si>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</si>
  <si>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</si>
  <si>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</si>
  <si>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</si>
  <si>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</si>
  <si>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</si>
  <si>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</si>
  <si>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</si>
  <si>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</si>
  <si>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</si>
  <si>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</si>
  <si>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</si>
  <si>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</si>
  <si>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</si>
  <si>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</si>
  <si>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</si>
  <si>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</si>
  <si>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</si>
  <si>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</si>
  <si>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</si>
  <si>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</si>
  <si>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</si>
  <si>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</si>
  <si>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</si>
  <si>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</si>
  <si>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</si>
  <si>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</si>
  <si>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</si>
  <si>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</si>
  <si>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</si>
  <si>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</si>
  <si>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</si>
  <si>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</si>
  <si>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</si>
  <si>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</si>
  <si>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</si>
  <si>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</si>
  <si>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</si>
  <si>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</si>
  <si>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</si>
  <si>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</si>
  <si>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</si>
  <si>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</si>
  <si>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</si>
  <si>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</si>
  <si>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</si>
  <si>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</si>
  <si>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</si>
  <si>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</si>
  <si>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</si>
  <si>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</si>
  <si>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</si>
  <si>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</si>
  <si>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</si>
  <si>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</si>
  <si>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</si>
  <si>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</si>
  <si>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</si>
  <si>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</si>
  <si>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</si>
  <si>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</si>
  <si>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</si>
  <si>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</si>
  <si>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</si>
  <si>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</si>
  <si>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</si>
  <si>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</si>
  <si>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</si>
  <si>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</si>
  <si>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</si>
  <si>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</si>
  <si>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</si>
  <si>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</si>
  <si>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</si>
  <si>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</si>
  <si>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</si>
  <si>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</si>
  <si>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</si>
  <si>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</si>
  <si>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</si>
  <si>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</si>
  <si>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</si>
  <si>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</si>
  <si>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</si>
  <si>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</si>
  <si>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</si>
  <si>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</si>
  <si>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</si>
  <si>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</si>
  <si>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</si>
  <si>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</si>
  <si>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</si>
  <si>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</si>
  <si>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</si>
  <si>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</si>
  <si>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</si>
  <si>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</si>
  <si>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</si>
  <si>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</si>
  <si>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</si>
  <si>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</si>
  <si>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</si>
  <si>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</si>
  <si>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</si>
  <si>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</si>
  <si>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</si>
  <si>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</si>
  <si>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</si>
  <si>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</si>
  <si>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</si>
  <si>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</si>
  <si>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</si>
  <si>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</si>
  <si>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</si>
  <si>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</si>
  <si>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</si>
  <si>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</si>
  <si>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</si>
  <si>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</si>
  <si>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</si>
  <si>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</si>
  <si>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</si>
  <si>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</si>
  <si>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</si>
  <si>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</si>
  <si>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</si>
  <si>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</si>
  <si>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</si>
  <si>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</si>
  <si>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</si>
  <si>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</si>
  <si>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</si>
  <si>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</si>
  <si>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</si>
  <si>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</si>
  <si>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</si>
  <si>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</si>
  <si>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</si>
  <si>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</si>
  <si>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</si>
  <si>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</si>
  <si>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</si>
  <si>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</si>
  <si>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</si>
  <si>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</si>
  <si>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</si>
  <si>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</si>
  <si>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</si>
  <si>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</si>
  <si>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</si>
  <si>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</si>
  <si>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</si>
  <si>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</si>
  <si>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</si>
  <si>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</si>
  <si>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</si>
  <si>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</si>
  <si>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</si>
  <si>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</si>
  <si>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</si>
  <si>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</si>
  <si>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</si>
  <si>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</si>
  <si>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</si>
  <si>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</si>
  <si>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</si>
  <si>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</si>
  <si>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</si>
  <si>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</si>
  <si>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</si>
  <si>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</si>
  <si>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</si>
  <si>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</si>
  <si>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</si>
  <si>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</si>
  <si>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</si>
  <si>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</si>
  <si>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</si>
  <si>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</si>
  <si>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</si>
  <si>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</si>
  <si>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</si>
  <si>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</si>
  <si>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</si>
  <si>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</si>
  <si>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</si>
  <si>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</si>
  <si>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</si>
  <si>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</si>
  <si>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</si>
  <si>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</si>
  <si>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</si>
  <si>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</si>
  <si>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</si>
  <si>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</si>
  <si>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</si>
  <si>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</si>
  <si>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</si>
  <si>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</si>
  <si>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</si>
  <si>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</si>
  <si>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</si>
  <si>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</si>
  <si>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</si>
  <si>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</si>
  <si>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</si>
  <si>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</si>
  <si>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</si>
  <si>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</si>
  <si>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</si>
  <si>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</si>
  <si>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</si>
  <si>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</si>
  <si>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</si>
  <si>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</si>
  <si>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</si>
  <si>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</si>
  <si>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</si>
  <si>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</si>
  <si>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</si>
  <si>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</si>
  <si>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</si>
  <si>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</si>
  <si>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</si>
  <si>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</si>
  <si>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</si>
  <si>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</si>
  <si>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</si>
  <si>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</si>
  <si>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</si>
  <si>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</si>
  <si>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</si>
  <si>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</si>
  <si>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</si>
  <si>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</si>
  <si>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</si>
  <si>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</si>
  <si>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</si>
  <si>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</si>
  <si>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</si>
  <si>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</si>
  <si>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</si>
  <si>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</si>
  <si>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</si>
  <si>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</si>
  <si>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</si>
  <si>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</si>
  <si>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</si>
  <si>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</si>
  <si>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</si>
  <si>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</si>
  <si>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</si>
  <si>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</si>
  <si>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</si>
  <si>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</si>
  <si>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</si>
  <si>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</si>
  <si>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</si>
  <si>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</si>
  <si>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</si>
  <si>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</si>
  <si>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</si>
  <si>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</si>
  <si>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</si>
  <si>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</si>
  <si>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</si>
  <si>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</si>
  <si>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</si>
  <si>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</si>
  <si>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</si>
  <si>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</si>
  <si>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</si>
  <si>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</si>
  <si>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</si>
  <si>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</si>
  <si>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</si>
  <si>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</si>
  <si>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</si>
  <si>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</si>
  <si>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</si>
  <si>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</si>
  <si>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</si>
  <si>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</si>
  <si>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</si>
  <si>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</si>
  <si>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</si>
  <si>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</si>
  <si>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</si>
  <si>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</si>
  <si>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</si>
  <si>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</si>
  <si>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</si>
  <si>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</si>
  <si>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</si>
  <si>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</si>
  <si>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</si>
  <si>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</si>
  <si>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</si>
  <si>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</si>
  <si>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</si>
  <si>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</si>
  <si>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</si>
  <si>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</si>
  <si>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</si>
  <si>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</si>
  <si>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</si>
  <si>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</si>
  <si>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</si>
  <si>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</si>
  <si>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</si>
  <si>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</si>
  <si>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</si>
  <si>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</si>
  <si>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</si>
  <si>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</si>
  <si>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</si>
  <si>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</si>
  <si>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</si>
  <si>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</si>
  <si>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</si>
  <si>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</si>
  <si>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</si>
  <si>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</si>
  <si>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</si>
  <si>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</si>
  <si>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</si>
  <si>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</si>
  <si>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</si>
  <si>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</si>
  <si>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</si>
  <si>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</si>
  <si>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</si>
  <si>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</si>
  <si>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</si>
  <si>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</si>
  <si>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</si>
  <si>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</si>
  <si>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</si>
  <si>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</si>
  <si>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</si>
  <si>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</si>
  <si>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</si>
  <si>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</si>
  <si>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</si>
  <si>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</si>
  <si>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</si>
  <si>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</si>
  <si>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</si>
  <si>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</si>
  <si>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</si>
  <si>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</si>
  <si>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</si>
  <si>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</si>
  <si>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</si>
  <si>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</si>
  <si>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</si>
  <si>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</si>
  <si>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</si>
  <si>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</si>
  <si>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</si>
  <si>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</si>
  <si>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</si>
  <si>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</si>
  <si>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</si>
  <si>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</si>
  <si>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</si>
  <si>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</si>
  <si>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</si>
  <si>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</si>
  <si>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</si>
  <si>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</si>
  <si>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</si>
  <si>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</si>
  <si>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</si>
  <si>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</si>
  <si>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</si>
  <si>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</si>
  <si>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</si>
  <si>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</si>
  <si>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</si>
  <si>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</si>
  <si>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</si>
  <si>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</si>
  <si>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</si>
  <si>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</si>
  <si>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</si>
  <si>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</si>
  <si>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</si>
  <si>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</si>
  <si>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</si>
  <si>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</si>
  <si>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</si>
  <si>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</si>
  <si>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</si>
  <si>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</si>
  <si>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</si>
  <si>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</si>
  <si>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</si>
  <si>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</si>
  <si>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</si>
  <si>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</si>
  <si>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</si>
  <si>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</si>
  <si>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</si>
  <si>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</si>
  <si>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</si>
  <si>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</si>
  <si>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</si>
  <si>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</si>
  <si>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</si>
  <si>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</si>
  <si>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</si>
  <si>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</si>
  <si>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</si>
  <si>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</si>
  <si>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</si>
  <si>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</si>
  <si>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</si>
  <si>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</si>
  <si>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</si>
  <si>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</si>
  <si>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</si>
  <si>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</si>
  <si>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</si>
  <si>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</si>
  <si>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</si>
  <si>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</si>
  <si>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</si>
  <si>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</si>
  <si>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</si>
  <si>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</si>
  <si>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</si>
  <si>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</si>
  <si>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</si>
  <si>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</si>
  <si>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</si>
  <si>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</si>
  <si>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</si>
  <si>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</si>
  <si>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</si>
  <si>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</si>
  <si>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</si>
  <si>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</si>
  <si>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</si>
  <si>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</si>
  <si>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</si>
  <si>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</si>
  <si>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</si>
  <si>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</si>
  <si>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</si>
  <si>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</si>
  <si>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</si>
  <si>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</si>
  <si>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</si>
  <si>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</si>
  <si>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</si>
  <si>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</si>
  <si>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</si>
  <si>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</si>
  <si>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</si>
  <si>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</si>
  <si>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</si>
  <si>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</si>
  <si>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</si>
  <si>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</si>
  <si>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</si>
  <si>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</si>
  <si>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</si>
  <si>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</si>
  <si>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</si>
  <si>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</si>
  <si>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</si>
  <si>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</si>
  <si>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</si>
  <si>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</si>
  <si>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</si>
  <si>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</si>
  <si>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</si>
  <si>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</si>
  <si>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</si>
  <si>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</si>
  <si>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</si>
  <si>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</si>
  <si>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</si>
  <si>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</si>
  <si>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</si>
  <si>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</si>
  <si>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</si>
  <si>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</si>
  <si>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</si>
  <si>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</si>
  <si>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</si>
  <si>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</si>
  <si>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</si>
  <si>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</si>
  <si>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</si>
  <si>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</si>
  <si>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</si>
  <si>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</si>
  <si>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</si>
  <si>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</si>
  <si>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</si>
  <si>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</si>
  <si>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</si>
  <si>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</si>
  <si>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</si>
  <si>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</si>
  <si>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</si>
  <si>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</si>
  <si>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</si>
  <si>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</si>
  <si>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</si>
  <si>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</si>
  <si>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</si>
  <si>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</si>
  <si>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</si>
  <si>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</si>
  <si>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</si>
  <si>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</si>
  <si>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</si>
  <si>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</si>
  <si>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</si>
  <si>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</si>
  <si>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</si>
  <si>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</si>
  <si>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</si>
  <si>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</si>
  <si>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</si>
  <si>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</si>
  <si>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</si>
  <si>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</si>
  <si>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</si>
  <si>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</si>
  <si>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</si>
  <si>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</si>
  <si>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</si>
  <si>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</si>
  <si>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</si>
  <si>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</si>
  <si>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</si>
  <si>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</si>
  <si>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</si>
  <si>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</si>
  <si>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</si>
  <si>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</si>
  <si>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</si>
  <si>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</si>
  <si>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</si>
  <si>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</si>
  <si>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</si>
  <si>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</si>
  <si>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</si>
  <si>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</si>
  <si>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</si>
  <si>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</si>
  <si>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</si>
  <si>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</si>
  <si>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</si>
  <si>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</si>
  <si>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</si>
  <si>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</si>
  <si>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</si>
  <si>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</si>
  <si>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</si>
  <si>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</si>
  <si>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</si>
  <si>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</si>
  <si>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</si>
  <si>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</si>
  <si>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</si>
  <si>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</si>
  <si>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</si>
  <si>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</si>
  <si>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</si>
  <si>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</si>
  <si>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</si>
  <si>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</si>
  <si>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</si>
  <si>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</si>
  <si>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</si>
  <si>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</si>
  <si>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</si>
  <si>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</si>
  <si>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</si>
  <si>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</si>
  <si>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</si>
  <si>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</si>
  <si>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</si>
  <si>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</si>
  <si>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</si>
  <si>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</si>
  <si>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</si>
  <si>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</si>
  <si>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</si>
  <si>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</si>
  <si>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</si>
  <si>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</si>
  <si>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</si>
  <si>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</si>
  <si>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</si>
  <si>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</si>
  <si>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</si>
  <si>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</si>
  <si>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</si>
  <si>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</si>
  <si>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</si>
  <si>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</si>
  <si>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</si>
  <si>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</si>
  <si>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</si>
  <si>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</si>
  <si>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</si>
  <si>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</si>
  <si>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</si>
  <si>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</si>
  <si>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</si>
  <si>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</si>
  <si>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</si>
  <si>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</si>
  <si>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</si>
  <si>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</si>
  <si>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</si>
  <si>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</si>
  <si>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</si>
  <si>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</si>
  <si>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</si>
  <si>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</si>
  <si>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</si>
  <si>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</si>
  <si>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</si>
  <si>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</si>
  <si>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</si>
  <si>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</si>
  <si>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</si>
  <si>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</si>
  <si>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</si>
  <si>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</si>
  <si>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</si>
  <si>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</si>
  <si>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</si>
  <si>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</si>
  <si>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</si>
  <si>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</si>
  <si>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</si>
  <si>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</si>
  <si>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</si>
  <si>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</si>
  <si>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</si>
  <si>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</si>
  <si>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</si>
  <si>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</si>
  <si>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</si>
  <si>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</si>
  <si>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</si>
  <si>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</si>
  <si>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</si>
  <si>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</si>
  <si>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</si>
  <si>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</si>
  <si>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</si>
  <si>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</si>
  <si>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</si>
  <si>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</si>
  <si>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</si>
  <si>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</si>
  <si>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</si>
  <si>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</si>
  <si>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</si>
  <si>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</si>
  <si>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</si>
  <si>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</si>
  <si>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</si>
  <si>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</si>
  <si>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</si>
  <si>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</si>
  <si>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</si>
  <si>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</si>
  <si>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</si>
  <si>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</si>
  <si>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</si>
  <si>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</si>
  <si>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</si>
  <si>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</si>
  <si>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</si>
  <si>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</si>
  <si>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</si>
  <si>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</si>
  <si>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</si>
  <si>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</si>
  <si>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</si>
  <si>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</si>
  <si>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</si>
  <si>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</si>
  <si>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</si>
  <si>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</si>
  <si>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</si>
  <si>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</si>
  <si>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</si>
  <si>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</si>
  <si>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</si>
  <si>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</si>
  <si>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</si>
  <si>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</si>
  <si>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</si>
  <si>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</si>
  <si>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</si>
  <si>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</si>
  <si>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</si>
  <si>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</si>
  <si>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</si>
  <si>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</si>
  <si>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</si>
  <si>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</si>
  <si>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</si>
  <si>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</si>
  <si>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</si>
  <si>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</si>
  <si>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</si>
  <si>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</si>
  <si>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</si>
  <si>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</si>
  <si>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</si>
  <si>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</si>
  <si>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</si>
  <si>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</si>
  <si>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</si>
  <si>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</si>
  <si>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</si>
  <si>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</si>
  <si>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</si>
  <si>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</si>
  <si>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</si>
  <si>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</si>
  <si>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</si>
  <si>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</si>
  <si>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</si>
  <si>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</si>
  <si>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</si>
  <si>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</si>
  <si>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</si>
  <si>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</si>
  <si>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</si>
  <si>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</si>
  <si>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</si>
  <si>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</si>
  <si>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</si>
  <si>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</si>
  <si>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</si>
  <si>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</si>
  <si>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</si>
  <si>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</si>
  <si>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</si>
  <si>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</si>
  <si>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</si>
  <si>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</si>
  <si>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</si>
  <si>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</si>
  <si>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</si>
  <si>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</si>
  <si>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</si>
  <si>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</si>
  <si>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</si>
  <si>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</si>
  <si>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</si>
  <si>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</si>
  <si>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</si>
  <si>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</si>
  <si>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</si>
  <si>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</si>
  <si>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</si>
  <si>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</si>
  <si>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</si>
  <si>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</si>
  <si>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</si>
  <si>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</si>
  <si>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</si>
  <si>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</si>
  <si>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</si>
  <si>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</si>
  <si>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</si>
  <si>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</si>
  <si>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</si>
  <si>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</si>
  <si>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</si>
  <si>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</si>
  <si>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</si>
  <si>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</si>
  <si>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</si>
  <si>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</si>
  <si>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</si>
  <si>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</si>
  <si>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</si>
  <si>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</si>
  <si>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</si>
  <si>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</si>
  <si>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</si>
  <si>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</si>
  <si>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</si>
  <si>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</si>
  <si>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</si>
  <si>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</si>
  <si>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</si>
  <si>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</si>
  <si>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</si>
  <si>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</si>
  <si>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</si>
  <si>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</si>
  <si>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</si>
  <si>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</si>
  <si>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</si>
  <si>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</si>
  <si>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</si>
  <si>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</si>
  <si>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</si>
  <si>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</si>
  <si>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</si>
  <si>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</si>
  <si>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</si>
  <si>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</si>
  <si>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</si>
  <si>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</si>
  <si>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</si>
  <si>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</si>
  <si>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</si>
  <si>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</si>
  <si>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</si>
  <si>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</si>
  <si>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</si>
  <si>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</si>
  <si>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</si>
  <si>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</si>
  <si>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</si>
  <si>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</si>
  <si>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</si>
  <si>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</si>
  <si>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</si>
  <si>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</si>
  <si>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</si>
  <si>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</si>
  <si>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</si>
  <si>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</si>
  <si>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</si>
  <si>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</si>
  <si>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</si>
  <si>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</si>
  <si>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</si>
  <si>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</si>
  <si>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</si>
  <si>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</si>
  <si>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</si>
  <si>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</si>
  <si>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</si>
  <si>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</si>
  <si>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</si>
  <si>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</si>
  <si>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</si>
  <si>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</si>
  <si>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</si>
  <si>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</si>
  <si>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</si>
  <si>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</si>
  <si>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</si>
  <si>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</si>
  <si>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</si>
  <si>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</si>
  <si>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</si>
  <si>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</si>
  <si>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</si>
  <si>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</si>
  <si>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</si>
  <si>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</si>
  <si>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</si>
  <si>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</si>
  <si>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</si>
  <si>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</si>
  <si>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</si>
  <si>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</si>
  <si>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</si>
  <si>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</si>
  <si>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</si>
  <si>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</si>
  <si>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</si>
  <si>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</si>
  <si>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</si>
  <si>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</si>
  <si>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</si>
  <si>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</si>
  <si>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</si>
  <si>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</si>
  <si>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</si>
  <si>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</si>
  <si>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</si>
  <si>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</si>
  <si>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</si>
  <si>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</si>
  <si>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</si>
  <si>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</si>
  <si>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</si>
  <si>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</si>
  <si>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</si>
  <si>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</si>
  <si>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</si>
  <si>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</si>
  <si>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</si>
  <si>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</si>
  <si>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</si>
  <si>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</si>
  <si>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</si>
  <si>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</si>
  <si>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</si>
  <si>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</si>
  <si>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</si>
  <si>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</si>
  <si>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</si>
  <si>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</si>
  <si>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</si>
  <si>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</si>
  <si>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</si>
  <si>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</si>
  <si>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</si>
  <si>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</si>
  <si>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</si>
  <si>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</si>
  <si>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</si>
  <si>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</si>
  <si>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</si>
  <si>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</si>
  <si>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</si>
  <si>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</si>
  <si>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</si>
  <si>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</si>
  <si>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</si>
  <si>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</si>
  <si>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</si>
  <si>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</si>
  <si>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</si>
  <si>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</si>
  <si>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</si>
  <si>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</si>
  <si>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</si>
  <si>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</si>
  <si>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</si>
  <si>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</si>
  <si>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</si>
  <si>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</si>
  <si>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</si>
  <si>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</si>
  <si>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</si>
  <si>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</si>
  <si>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</si>
  <si>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</si>
  <si>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</si>
  <si>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</si>
  <si>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</si>
  <si>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</si>
  <si>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</si>
  <si>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</si>
  <si>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</si>
  <si>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</si>
  <si>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</si>
  <si>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</si>
  <si>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</si>
  <si>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</si>
  <si>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</si>
  <si>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</si>
  <si>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</si>
  <si>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</si>
  <si>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</si>
  <si>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</si>
  <si>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</si>
  <si>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</si>
  <si>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</si>
  <si>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</si>
  <si>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</si>
  <si>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</si>
  <si>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</si>
  <si>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</si>
  <si>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</si>
  <si>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</si>
  <si>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</si>
  <si>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</si>
  <si>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</si>
  <si>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</si>
  <si>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</si>
  <si>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</si>
  <si>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</si>
  <si>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</si>
  <si>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</si>
  <si>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</si>
  <si>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</si>
  <si>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</si>
  <si>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</si>
  <si>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</si>
  <si>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</si>
  <si>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</si>
  <si>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</si>
  <si>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</si>
  <si>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</si>
  <si>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</si>
  <si>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</si>
  <si>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</si>
  <si>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</si>
  <si>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</si>
  <si>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</si>
  <si>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</si>
  <si>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</si>
  <si>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</si>
  <si>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</si>
  <si>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</si>
  <si>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</si>
  <si>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</si>
  <si>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</si>
  <si>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</si>
  <si>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</si>
  <si>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</si>
  <si>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</si>
  <si>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</si>
  <si>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</si>
  <si>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</si>
  <si>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</si>
  <si>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</si>
  <si>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</si>
  <si>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</si>
  <si>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</si>
  <si>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</si>
  <si>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</si>
  <si>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</si>
  <si>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</si>
  <si>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</si>
  <si>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</si>
  <si>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</si>
  <si>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</si>
  <si>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</si>
  <si>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</si>
  <si>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</si>
  <si>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</si>
  <si>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</si>
  <si>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</si>
  <si>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</si>
  <si>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</si>
  <si>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</si>
  <si>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</si>
  <si>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</si>
  <si>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</si>
  <si>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</si>
  <si>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</si>
  <si>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</si>
  <si>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</si>
  <si>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</si>
  <si>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</si>
  <si>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</si>
  <si>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</si>
  <si>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</si>
  <si>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</si>
  <si>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</si>
  <si>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</si>
  <si>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</si>
  <si>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</si>
  <si>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</si>
  <si>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</si>
  <si>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</si>
  <si>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</si>
  <si>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</si>
  <si>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</si>
  <si>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</si>
  <si>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</si>
  <si>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</si>
  <si>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</si>
  <si>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</si>
  <si>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</si>
  <si>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</si>
  <si>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</si>
  <si>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</si>
  <si>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</si>
  <si>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</si>
  <si>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</si>
  <si>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</si>
  <si>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</si>
  <si>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</si>
  <si>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</si>
  <si>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</si>
  <si>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</si>
  <si>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</si>
  <si>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</si>
  <si>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</si>
  <si>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</si>
  <si>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</si>
  <si>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</si>
  <si>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</si>
  <si>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</si>
  <si>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</si>
  <si>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</si>
  <si>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</si>
  <si>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</si>
  <si>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</si>
  <si>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</si>
  <si>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</si>
  <si>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</si>
  <si>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</si>
  <si>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</si>
  <si>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</si>
  <si>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</si>
  <si>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</si>
  <si>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</si>
  <si>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</si>
  <si>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</si>
  <si>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</si>
  <si>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</si>
  <si>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</si>
  <si>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</si>
  <si>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</si>
  <si>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</si>
  <si>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</si>
  <si>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</si>
  <si>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</si>
  <si>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</si>
  <si>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</si>
  <si>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</si>
  <si>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</si>
  <si>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</si>
  <si>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</si>
  <si>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</si>
  <si>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</si>
  <si>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</si>
  <si>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</si>
  <si>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</si>
  <si>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</si>
  <si>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</si>
  <si>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</si>
  <si>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</si>
  <si>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</si>
  <si>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</si>
  <si>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</si>
  <si>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</si>
  <si>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</si>
  <si>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</si>
  <si>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</si>
  <si>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</si>
  <si>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</si>
  <si>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</si>
  <si>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</si>
  <si>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</si>
  <si>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</si>
  <si>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</si>
  <si>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</si>
  <si>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</si>
  <si>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</si>
  <si>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</si>
  <si>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</si>
  <si>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</si>
  <si>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</si>
  <si>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</si>
  <si>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</si>
  <si>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</si>
  <si>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</si>
  <si>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</si>
  <si>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</si>
  <si>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</si>
  <si>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</si>
  <si>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</si>
  <si>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</si>
  <si>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</si>
  <si>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</si>
  <si>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</si>
  <si>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</si>
  <si>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</si>
  <si>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</si>
  <si>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</si>
  <si>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</si>
  <si>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</si>
  <si>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</si>
  <si>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</si>
  <si>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</si>
  <si>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</si>
  <si>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</si>
  <si>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</si>
  <si>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</si>
  <si>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</si>
  <si>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</si>
  <si>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</si>
  <si>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</si>
  <si>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</si>
  <si>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</si>
  <si>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</si>
  <si>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</si>
  <si>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</si>
  <si>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</si>
  <si>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</si>
  <si>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</si>
  <si>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</si>
  <si>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</si>
  <si>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</si>
  <si>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</si>
  <si>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</si>
  <si>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</si>
  <si>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</si>
  <si>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</si>
  <si>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</si>
  <si>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</si>
  <si>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</si>
  <si>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</si>
  <si>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</si>
  <si>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</si>
  <si>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</si>
  <si>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</si>
  <si>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</si>
  <si>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</si>
  <si>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</si>
  <si>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</si>
  <si>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</si>
  <si>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</si>
  <si>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</si>
  <si>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</si>
  <si>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</si>
  <si>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</si>
  <si>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</si>
  <si>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</si>
  <si>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</si>
  <si>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</si>
  <si>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</si>
  <si>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</si>
  <si>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</si>
  <si>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</si>
  <si>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</si>
  <si>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</si>
  <si>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</si>
  <si>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</si>
  <si>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</si>
  <si>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</si>
  <si>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</si>
  <si>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</si>
  <si>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</si>
  <si>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</si>
  <si>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</si>
  <si>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</si>
  <si>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</si>
  <si>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</si>
  <si>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</si>
  <si>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</si>
  <si>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</si>
  <si>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</si>
  <si>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</si>
  <si>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</si>
  <si>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</si>
  <si>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</si>
  <si>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</si>
  <si>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</si>
  <si>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</si>
  <si>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</si>
  <si>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</si>
  <si>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</si>
  <si>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</si>
  <si>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</si>
  <si>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</si>
  <si>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</si>
  <si>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</si>
  <si>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</si>
  <si>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</si>
  <si>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</si>
  <si>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</si>
  <si>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</si>
  <si>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</si>
  <si>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</si>
  <si>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</si>
  <si>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</si>
  <si>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</si>
  <si>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</si>
  <si>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</si>
  <si>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</si>
  <si>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</si>
  <si>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</si>
  <si>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</si>
  <si>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</si>
  <si>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</si>
  <si>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</si>
  <si>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</si>
  <si>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</si>
  <si>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</si>
  <si>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</si>
  <si>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</si>
  <si>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</si>
  <si>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</si>
  <si>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</si>
  <si>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</si>
  <si>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</si>
  <si>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</si>
  <si>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</si>
  <si>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</si>
  <si>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</si>
  <si>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</si>
  <si>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</si>
  <si>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</si>
  <si>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</si>
  <si>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</si>
  <si>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</si>
  <si>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</si>
  <si>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</si>
  <si>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</si>
  <si>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</si>
  <si>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</si>
  <si>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</si>
  <si>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</si>
  <si>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</si>
  <si>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</si>
  <si>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</si>
  <si>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</si>
  <si>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</si>
  <si>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</si>
  <si>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</si>
  <si>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</si>
  <si>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</si>
  <si>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</si>
  <si>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</si>
  <si>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</si>
  <si>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</si>
  <si>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</si>
  <si>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</si>
  <si>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</si>
  <si>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</si>
  <si>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</si>
  <si>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</si>
  <si>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</si>
  <si>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</si>
  <si>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</si>
  <si>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</si>
  <si>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</si>
  <si>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</si>
  <si>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</si>
  <si>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</si>
  <si>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</si>
  <si>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</si>
  <si>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</si>
  <si>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</si>
  <si>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</si>
  <si>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</si>
  <si>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</si>
  <si>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</si>
  <si>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</si>
  <si>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</si>
  <si>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</si>
  <si>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</si>
  <si>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</si>
  <si>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</si>
  <si>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</si>
  <si>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</si>
  <si>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</si>
  <si>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</si>
  <si>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</si>
  <si>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</si>
  <si>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</si>
  <si>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</si>
  <si>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</si>
  <si>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</si>
  <si>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</si>
  <si>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</si>
  <si>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</si>
  <si>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</si>
  <si>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</si>
  <si>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</si>
  <si>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</si>
  <si>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</si>
  <si>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</si>
  <si>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</si>
  <si>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</si>
  <si>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</si>
  <si>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</si>
  <si>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</si>
  <si>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</si>
  <si>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</si>
  <si>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</si>
  <si>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</si>
  <si>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</si>
  <si>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</si>
  <si>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</si>
  <si>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</si>
  <si>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</si>
  <si>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</si>
  <si>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</si>
  <si>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</si>
  <si>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</si>
  <si>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</si>
  <si>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</si>
  <si>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</si>
  <si>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</si>
  <si>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</si>
  <si>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</si>
  <si>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</si>
  <si>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</si>
  <si>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</si>
  <si>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</si>
  <si>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</si>
  <si>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</si>
  <si>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</si>
  <si>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</si>
  <si>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</si>
  <si>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</si>
  <si>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</si>
  <si>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</si>
  <si>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</si>
  <si>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</si>
  <si>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</si>
  <si>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</si>
  <si>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</si>
  <si>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</si>
  <si>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</si>
  <si>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</si>
  <si>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</si>
  <si>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</si>
  <si>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</si>
  <si>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</si>
  <si>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</si>
  <si>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</si>
  <si>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</si>
  <si>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</si>
  <si>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</si>
  <si>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</si>
  <si>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</si>
  <si>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</si>
  <si>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</si>
  <si>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</si>
  <si>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</si>
  <si>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</si>
  <si>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</si>
  <si>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</si>
  <si>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</si>
  <si>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</si>
  <si>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</si>
  <si>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</si>
  <si>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</si>
  <si>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</si>
  <si>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</si>
  <si>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</si>
  <si>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</si>
  <si>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</si>
  <si>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</si>
  <si>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</si>
  <si>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</si>
  <si>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</si>
  <si>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</si>
  <si>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</si>
  <si>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</si>
  <si>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</si>
  <si>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</si>
  <si>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</si>
  <si>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</si>
  <si>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</si>
  <si>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</si>
  <si>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</si>
  <si>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</si>
  <si>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</si>
  <si>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</si>
  <si>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</si>
  <si>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</si>
  <si>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</si>
  <si>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</si>
  <si>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</si>
  <si>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</si>
  <si>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</si>
  <si>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</si>
  <si>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</si>
  <si>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</si>
  <si>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</si>
  <si>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</si>
  <si>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</si>
  <si>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</si>
  <si>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</si>
  <si>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</si>
  <si>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</si>
  <si>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</si>
  <si>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</si>
  <si>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</si>
  <si>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</si>
  <si>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</si>
  <si>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</si>
  <si>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</si>
  <si>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</si>
  <si>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</si>
  <si>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</si>
  <si>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</si>
  <si>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</si>
  <si>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</si>
  <si>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</si>
  <si>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</si>
  <si>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</si>
  <si>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</si>
  <si>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</si>
  <si>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</si>
  <si>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</si>
  <si>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</si>
  <si>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</si>
  <si>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</si>
  <si>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</si>
  <si>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</si>
  <si>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</si>
  <si>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</si>
  <si>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</si>
  <si>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</si>
  <si>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</si>
  <si>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</si>
  <si>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</si>
  <si>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</si>
  <si>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</si>
  <si>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</si>
  <si>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</si>
  <si>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</si>
  <si>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</si>
  <si>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</si>
  <si>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</si>
  <si>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</si>
  <si>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</si>
  <si>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</si>
  <si>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</si>
  <si>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</si>
  <si>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</si>
  <si>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</si>
  <si>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</si>
  <si>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</si>
  <si>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</si>
  <si>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</si>
  <si>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</si>
  <si>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</si>
  <si>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</si>
  <si>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</si>
  <si>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</si>
  <si>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</si>
  <si>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</si>
  <si>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</si>
  <si>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</si>
  <si>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</si>
  <si>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</si>
  <si>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</si>
  <si>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</si>
  <si>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</si>
  <si>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</si>
  <si>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</si>
  <si>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</si>
  <si>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</si>
  <si>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</si>
  <si>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</si>
  <si>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</si>
  <si>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</si>
  <si>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</si>
  <si>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</si>
  <si>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</si>
  <si>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</si>
  <si>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</si>
  <si>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</si>
  <si>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</si>
  <si>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</si>
  <si>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</si>
  <si>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</si>
  <si>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</si>
  <si>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</si>
  <si>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</si>
  <si>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</si>
  <si>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</si>
  <si>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</si>
  <si>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</si>
  <si>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</si>
  <si>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</si>
  <si>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</si>
  <si>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</si>
  <si>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</si>
  <si>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</si>
  <si>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</si>
  <si>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</si>
  <si>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</si>
  <si>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</si>
  <si>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</si>
  <si>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</si>
  <si>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</si>
  <si>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</si>
  <si>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</si>
  <si>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</si>
  <si>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</si>
  <si>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</si>
  <si>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</si>
  <si>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</si>
  <si>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</si>
  <si>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</si>
  <si>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</si>
  <si>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</si>
  <si>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</si>
  <si>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</si>
  <si>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</si>
  <si>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</si>
  <si>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</si>
  <si>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</si>
  <si>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</si>
  <si>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</si>
  <si>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</si>
  <si>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</si>
  <si>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</si>
  <si>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</si>
  <si>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</si>
  <si>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</si>
  <si>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</si>
  <si>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</si>
  <si>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</si>
  <si>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</si>
  <si>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</si>
  <si>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</si>
  <si>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</si>
  <si>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</si>
  <si>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</si>
  <si>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</si>
  <si>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</si>
  <si>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</si>
  <si>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</si>
  <si>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</si>
  <si>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</si>
  <si>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</si>
  <si>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</si>
  <si>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</si>
  <si>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</si>
  <si>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</si>
  <si>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</si>
  <si>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</si>
  <si>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</si>
  <si>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</si>
  <si>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</si>
  <si>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</si>
  <si>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</si>
  <si>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</si>
  <si>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</si>
  <si>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</si>
  <si>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</si>
  <si>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</si>
  <si>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</si>
  <si>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</si>
  <si>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</si>
  <si>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</si>
  <si>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</si>
  <si>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</si>
  <si>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</si>
  <si>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</si>
  <si>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</si>
  <si>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</si>
  <si>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</si>
  <si>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</si>
  <si>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</si>
  <si>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</si>
  <si>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</si>
  <si>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</si>
  <si>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</si>
  <si>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</si>
  <si>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</si>
  <si>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</si>
  <si>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</si>
  <si>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</si>
  <si>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</si>
  <si>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</si>
  <si>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</si>
  <si>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</si>
  <si>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</si>
  <si>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</si>
  <si>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</si>
  <si>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</si>
  <si>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</si>
  <si>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</si>
  <si>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</si>
  <si>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</si>
  <si>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</si>
  <si>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</si>
  <si>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</si>
  <si>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</si>
  <si>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</si>
  <si>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</si>
  <si>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</si>
  <si>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</si>
  <si>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</si>
  <si>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</si>
  <si>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</si>
  <si>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</si>
  <si>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</si>
  <si>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</si>
  <si>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</si>
  <si>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</si>
  <si>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</si>
  <si>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</si>
  <si>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</si>
  <si>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</si>
  <si>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</si>
  <si>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</si>
  <si>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</si>
  <si>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</si>
  <si>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</si>
  <si>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</si>
  <si>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</si>
  <si>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</si>
  <si>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</si>
  <si>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</si>
  <si>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</si>
  <si>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</si>
  <si>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</si>
  <si>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</si>
  <si>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</si>
  <si>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</si>
  <si>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</si>
  <si>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</si>
  <si>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</si>
  <si>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</si>
  <si>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</si>
  <si>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</si>
  <si>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</si>
  <si>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</si>
  <si>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</si>
  <si>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</si>
  <si>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</si>
  <si>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</si>
  <si>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</si>
  <si>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</si>
  <si>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</si>
  <si>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</si>
  <si>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</si>
  <si>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</si>
  <si>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</si>
  <si>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</si>
  <si>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</si>
  <si>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</si>
  <si>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</si>
  <si>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</si>
  <si>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</si>
  <si>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</si>
  <si>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</si>
  <si>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</si>
  <si>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</si>
  <si>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</si>
  <si>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</si>
  <si>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</si>
  <si>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</si>
  <si>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</si>
  <si>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</si>
  <si>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</si>
  <si>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</si>
  <si>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</si>
  <si>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</si>
  <si>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</si>
  <si>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</si>
  <si>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</si>
  <si>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</si>
  <si>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</si>
  <si>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</si>
  <si>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</si>
  <si>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</si>
  <si>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</si>
  <si>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</si>
  <si>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</si>
  <si>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</si>
  <si>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</si>
  <si>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</si>
  <si>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</si>
  <si>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</si>
  <si>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</si>
  <si>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</si>
  <si>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</si>
  <si>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</si>
  <si>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</si>
  <si>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</si>
  <si>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</si>
  <si>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</si>
  <si>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</si>
  <si>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</si>
  <si>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</si>
  <si>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</si>
  <si>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</si>
  <si>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</si>
  <si>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</si>
  <si>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</si>
  <si>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</si>
  <si>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</si>
  <si>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</si>
  <si>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</si>
  <si>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</si>
  <si>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</si>
  <si>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</si>
  <si>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</si>
  <si>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</si>
  <si>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</si>
  <si>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</si>
  <si>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</si>
  <si>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</si>
  <si>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</si>
  <si>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</si>
  <si>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</si>
  <si>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</si>
  <si>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</si>
  <si>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</si>
  <si>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</si>
  <si>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</si>
  <si>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</si>
  <si>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</si>
  <si>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</si>
  <si>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</si>
  <si>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</si>
  <si>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</si>
  <si>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</si>
  <si>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</si>
  <si>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</si>
  <si>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</si>
  <si>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</si>
  <si>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</si>
  <si>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</si>
  <si>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</si>
  <si>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</si>
  <si>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</si>
  <si>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</si>
  <si>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</si>
  <si>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</si>
  <si>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</si>
  <si>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</si>
  <si>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</si>
  <si>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</si>
  <si>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</si>
  <si>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</si>
  <si>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</si>
  <si>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</si>
  <si>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</si>
  <si>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</si>
  <si>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</si>
  <si>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</si>
  <si>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</si>
  <si>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</si>
  <si>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</si>
  <si>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</si>
  <si>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</si>
  <si>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</si>
  <si>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</si>
  <si>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</si>
  <si>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</si>
  <si>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</si>
  <si>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</si>
  <si>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</si>
  <si>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</si>
  <si>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</si>
  <si>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</si>
  <si>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</si>
  <si>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</si>
  <si>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</si>
  <si>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</si>
  <si>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</si>
  <si>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</si>
  <si>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</si>
  <si>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</si>
  <si>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</si>
  <si>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</si>
  <si>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</si>
  <si>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</si>
  <si>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</si>
  <si>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</si>
  <si>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</si>
  <si>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</si>
  <si>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</si>
  <si>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</si>
  <si>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</si>
  <si>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</si>
  <si>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</si>
  <si>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</si>
  <si>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</si>
  <si>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</si>
  <si>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</si>
  <si>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</si>
  <si>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</si>
  <si>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</si>
  <si>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</si>
  <si>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</si>
  <si>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</si>
  <si>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</si>
  <si>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</si>
  <si>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</si>
  <si>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</si>
  <si>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</si>
  <si>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</si>
  <si>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</si>
  <si>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</si>
  <si>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</si>
  <si>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</si>
  <si>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</si>
  <si>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</si>
  <si>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</si>
  <si>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</si>
  <si>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</si>
  <si>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</si>
  <si>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</si>
  <si>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</si>
  <si>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</si>
  <si>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</si>
  <si>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</si>
  <si>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</si>
  <si>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</si>
  <si>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</si>
  <si>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</si>
  <si>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</si>
  <si>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</si>
  <si>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</si>
  <si>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</si>
  <si>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</si>
  <si>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</si>
  <si>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</si>
  <si>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</si>
  <si>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</si>
  <si>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</si>
  <si>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</si>
  <si>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</si>
  <si>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</si>
  <si>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</si>
  <si>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</si>
  <si>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</si>
  <si>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</si>
  <si>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</si>
  <si>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</si>
  <si>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</si>
  <si>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</si>
  <si>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</si>
  <si>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</si>
  <si>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</si>
  <si>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</si>
  <si>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</si>
  <si>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</si>
  <si>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</si>
  <si>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</si>
  <si>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</si>
  <si>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</si>
  <si>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</si>
  <si>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</si>
  <si>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</si>
  <si>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</si>
  <si>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</si>
  <si>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</si>
  <si>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</si>
  <si>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</si>
  <si>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</si>
  <si>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</si>
  <si>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</si>
  <si>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</si>
  <si>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</si>
  <si>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</si>
  <si>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</si>
  <si>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</si>
  <si>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</si>
  <si>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</si>
  <si>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</si>
  <si>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</si>
  <si>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</si>
  <si>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</si>
  <si>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</si>
  <si>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</si>
  <si>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</si>
  <si>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</si>
  <si>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</si>
  <si>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</si>
  <si>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</si>
  <si>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</si>
  <si>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</si>
  <si>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</si>
  <si>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</si>
  <si>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</si>
  <si>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</si>
  <si>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</si>
  <si>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</si>
  <si>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</si>
  <si>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</si>
  <si>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</si>
  <si>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</si>
  <si>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</si>
  <si>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</si>
  <si>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</si>
  <si>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</si>
  <si>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</si>
  <si>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</si>
  <si>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</si>
  <si>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</si>
  <si>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</si>
  <si>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</si>
  <si>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</si>
  <si>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</si>
  <si>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</si>
  <si>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</si>
  <si>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</si>
  <si>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</si>
  <si>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</si>
  <si>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</si>
  <si>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</si>
  <si>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</si>
  <si>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</si>
  <si>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</si>
  <si>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</si>
  <si>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</si>
  <si>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</si>
  <si>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</si>
  <si>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</si>
  <si>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</si>
  <si>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</si>
  <si>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</si>
  <si>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</si>
  <si>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</si>
  <si>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</si>
  <si>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</si>
  <si>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</si>
  <si>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</si>
  <si>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</si>
  <si>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</si>
  <si>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</si>
  <si>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</si>
  <si>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</si>
  <si>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</si>
  <si>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</si>
  <si>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</si>
  <si>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</si>
  <si>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</si>
  <si>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</si>
  <si>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</si>
  <si>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</si>
  <si>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</si>
  <si>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</si>
  <si>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</si>
  <si>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</si>
  <si>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</si>
  <si>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</si>
  <si>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</si>
  <si>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</si>
  <si>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</si>
  <si>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</si>
  <si>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</si>
  <si>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</si>
  <si>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</si>
  <si>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</si>
  <si>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</si>
  <si>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</si>
  <si>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</si>
  <si>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</si>
  <si>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</si>
  <si>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</si>
  <si>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</si>
  <si>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</si>
  <si>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</si>
  <si>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</si>
  <si>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</si>
  <si>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</si>
  <si>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</si>
  <si>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</si>
  <si>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</si>
  <si>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</si>
  <si>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</si>
  <si>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</si>
  <si>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</si>
  <si>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</si>
  <si>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</si>
  <si>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</si>
  <si>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</si>
  <si>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</si>
  <si>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</si>
  <si>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</si>
  <si>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</si>
  <si>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</si>
  <si>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</si>
  <si>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</si>
  <si>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</si>
  <si>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</si>
  <si>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</si>
  <si>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</si>
  <si>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</si>
  <si>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</si>
  <si>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</si>
  <si>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</si>
  <si>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</si>
  <si>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</si>
  <si>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</si>
  <si>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</si>
  <si>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</si>
  <si>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</si>
  <si>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</si>
  <si>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</si>
  <si>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</si>
  <si>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</si>
  <si>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</si>
  <si>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</si>
  <si>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</si>
  <si>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</si>
  <si>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</si>
  <si>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</si>
  <si>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</si>
  <si>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</si>
  <si>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</si>
  <si>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</si>
  <si>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</si>
  <si>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</si>
  <si>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</si>
  <si>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</si>
  <si>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</si>
  <si>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</si>
  <si>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</si>
  <si>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</si>
  <si>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</si>
  <si>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</si>
  <si>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</si>
  <si>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</si>
  <si>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</si>
  <si>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</si>
  <si>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</si>
  <si>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</si>
  <si>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</si>
  <si>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</si>
  <si>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</si>
  <si>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</si>
  <si>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</si>
  <si>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</si>
  <si>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</si>
  <si>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</si>
  <si>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</si>
  <si>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</si>
  <si>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</si>
  <si>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</si>
  <si>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</si>
  <si>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</si>
  <si>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</si>
  <si>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</si>
  <si>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</si>
  <si>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</si>
  <si>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</si>
  <si>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</si>
  <si>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</si>
  <si>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</si>
  <si>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</si>
  <si>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</si>
  <si>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</si>
  <si>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</si>
  <si>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</si>
  <si>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</si>
  <si>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</si>
  <si>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</si>
  <si>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</si>
  <si>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</si>
  <si>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</si>
  <si>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</si>
  <si>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</si>
  <si>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</si>
  <si>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</si>
  <si>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</si>
  <si>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</si>
  <si>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</si>
  <si>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</si>
  <si>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</si>
  <si>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</si>
  <si>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</si>
  <si>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</si>
  <si>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</si>
  <si>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</si>
  <si>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</si>
  <si>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</si>
  <si>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</si>
  <si>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</si>
  <si>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</si>
  <si>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</si>
  <si>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</si>
  <si>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</si>
  <si>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</si>
  <si>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</si>
  <si>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</si>
  <si>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</si>
  <si>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</si>
  <si>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</si>
  <si>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</si>
  <si>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</si>
  <si>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</si>
  <si>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</si>
  <si>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</si>
  <si>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</si>
  <si>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</si>
  <si>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</si>
  <si>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</si>
  <si>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</si>
  <si>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</si>
  <si>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</si>
  <si>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</si>
  <si>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</si>
  <si>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</si>
  <si>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</si>
  <si>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</si>
  <si>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</si>
  <si>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</si>
  <si>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</si>
  <si>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</si>
  <si>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</si>
  <si>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</si>
  <si>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</si>
  <si>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</si>
  <si>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</si>
  <si>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</si>
  <si>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</si>
  <si>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</si>
  <si>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</si>
  <si>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</si>
  <si>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</si>
  <si>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</si>
  <si>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</si>
  <si>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</si>
  <si>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</si>
  <si>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</si>
  <si>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</si>
  <si>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</si>
  <si>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</si>
  <si>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</si>
  <si>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</si>
  <si>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</si>
  <si>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</si>
  <si>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</si>
  <si>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</si>
  <si>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</si>
  <si>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</si>
  <si>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</si>
  <si>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</si>
  <si>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</si>
  <si>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</si>
  <si>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</si>
  <si>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</si>
  <si>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</si>
  <si>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</si>
  <si>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</si>
  <si>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</si>
  <si>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</si>
  <si>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</si>
  <si>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</si>
  <si>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</si>
  <si>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</si>
  <si>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</si>
  <si>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</si>
  <si>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</si>
  <si>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</si>
  <si>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</si>
  <si>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</si>
  <si>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</si>
  <si>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</si>
  <si>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</si>
  <si>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</si>
  <si>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</si>
  <si>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</si>
  <si>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</si>
  <si>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</si>
  <si>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</si>
  <si>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</si>
  <si>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</si>
  <si>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</si>
  <si>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</si>
  <si>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</si>
  <si>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</si>
  <si>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</si>
  <si>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</si>
  <si>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</si>
  <si>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</si>
  <si>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</si>
  <si>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</si>
  <si>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</si>
  <si>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</si>
  <si>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</si>
  <si>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</si>
  <si>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</si>
  <si>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</si>
  <si>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</si>
  <si>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</si>
  <si>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</si>
  <si>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</si>
  <si>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</si>
  <si>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</si>
  <si>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</si>
  <si>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</si>
  <si>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</si>
  <si>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</si>
  <si>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</si>
  <si>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</si>
  <si>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</si>
  <si>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</si>
  <si>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</si>
  <si>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</si>
  <si>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</si>
  <si>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</si>
  <si>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</si>
  <si>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</si>
  <si>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</si>
  <si>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</si>
  <si>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</si>
  <si>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</si>
  <si>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</si>
  <si>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</si>
  <si>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</si>
  <si>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</si>
  <si>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</si>
  <si>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</si>
  <si>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</si>
  <si>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</si>
  <si>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</si>
  <si>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</si>
  <si>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</si>
  <si>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</si>
  <si>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</si>
  <si>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</si>
  <si>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</si>
  <si>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</si>
  <si>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</si>
  <si>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</si>
  <si>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</si>
  <si>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</si>
  <si>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</si>
  <si>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</si>
  <si>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</si>
  <si>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</si>
  <si>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</si>
  <si>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</si>
  <si>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</si>
  <si>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</si>
  <si>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</si>
  <si>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</si>
  <si>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</si>
  <si>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</si>
  <si>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</si>
  <si>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</si>
  <si>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</si>
  <si>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</si>
  <si>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</si>
  <si>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</si>
  <si>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</si>
  <si>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</si>
  <si>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</si>
  <si>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</si>
  <si>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</si>
  <si>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</si>
  <si>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</si>
  <si>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</si>
  <si>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</si>
  <si>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</si>
  <si>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</si>
  <si>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</si>
  <si>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</si>
  <si>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</si>
  <si>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</si>
  <si>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</si>
  <si>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</si>
  <si>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</si>
  <si>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</si>
  <si>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</si>
  <si>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</si>
  <si>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</si>
  <si>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</si>
  <si>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</si>
  <si>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</si>
  <si>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</si>
  <si>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</si>
  <si>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</si>
  <si>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</si>
  <si>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</si>
  <si>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</si>
  <si>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</si>
  <si>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</si>
  <si>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</si>
  <si>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</si>
  <si>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</si>
  <si>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</si>
  <si>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</si>
  <si>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</si>
  <si>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</si>
  <si>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</si>
  <si>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</si>
  <si>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</si>
  <si>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</si>
  <si>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</si>
  <si>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</si>
  <si>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</si>
  <si>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</si>
  <si>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</si>
  <si>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</si>
  <si>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</si>
  <si>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</si>
  <si>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</si>
  <si>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</si>
  <si>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</si>
  <si>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</si>
  <si>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</si>
  <si>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</si>
  <si>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</si>
  <si>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</si>
  <si>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</si>
  <si>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</si>
  <si>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</si>
  <si>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</si>
  <si>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</si>
  <si>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</si>
  <si>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</si>
  <si>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</si>
  <si>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</si>
  <si>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</si>
  <si>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</si>
  <si>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</si>
  <si>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</si>
  <si>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</si>
  <si>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</si>
  <si>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</si>
  <si>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</si>
  <si>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</si>
  <si>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</si>
  <si>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</si>
  <si>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</si>
  <si>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</si>
  <si>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</si>
  <si>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</si>
  <si>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</si>
  <si>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</si>
  <si>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</si>
  <si>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</si>
  <si>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</si>
  <si>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</si>
  <si>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</si>
  <si>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PCM-20251119-00000715</t>
  </si>
  <si>
    <t>alredy restored, and down again at 2025-11-19 11:26:42 , EM team already assigned to check need 100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</si>
  <si>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</si>
  <si>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</si>
  <si>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</si>
  <si>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</si>
  <si>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</si>
  <si>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</si>
  <si>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</si>
  <si>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</si>
  <si>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</si>
  <si>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</si>
  <si>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</si>
  <si>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</si>
  <si>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</si>
  <si>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</si>
  <si>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</si>
  <si>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</si>
  <si>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</si>
  <si>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</si>
  <si>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</si>
  <si>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</si>
  <si>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</si>
  <si>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</si>
  <si>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</si>
  <si>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</si>
  <si>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</si>
  <si>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</si>
  <si>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</si>
  <si>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</si>
  <si>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</si>
  <si>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</si>
  <si>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</si>
  <si>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</si>
  <si>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</si>
  <si>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</si>
  <si>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</si>
  <si>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</si>
  <si>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</si>
  <si>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</si>
  <si>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</si>
  <si>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</si>
  <si>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</si>
  <si>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</si>
  <si>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</si>
  <si>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</si>
  <si>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</si>
  <si>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</si>
  <si>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</si>
  <si>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</si>
  <si>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</si>
  <si>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</si>
  <si>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</si>
  <si>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</si>
  <si>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</si>
  <si>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</si>
  <si>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</si>
  <si>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</si>
  <si>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</si>
  <si>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</si>
  <si>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</si>
  <si>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</si>
  <si>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</si>
  <si>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</si>
  <si>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</si>
  <si>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</si>
  <si>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</si>
  <si>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</si>
  <si>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</si>
  <si>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</si>
  <si>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</si>
  <si>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</si>
  <si>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</si>
  <si>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</si>
  <si>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</si>
  <si>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</si>
  <si>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</si>
  <si>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</si>
  <si>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</si>
  <si>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</si>
  <si>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</si>
  <si>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</si>
  <si>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</si>
  <si>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</si>
  <si>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PCM-20251119-00001095</t>
  </si>
  <si>
    <t xml:space="preserve">Restored by PG </t>
  </si>
  <si>
    <t xml:space="preserve"> PCM-20250215-00000830 </t>
  </si>
  <si>
    <t>LTE site still down and  site located in aramco area access issue need special permission</t>
  </si>
  <si>
    <t>mkjd0566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</si>
  <si>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</si>
  <si>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</si>
  <si>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</si>
  <si>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</si>
  <si>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</si>
  <si>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</si>
  <si>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</si>
  <si>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</si>
  <si>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PCM-20251119-00000744</t>
  </si>
  <si>
    <t>team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</si>
</sst>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 totalsRowShown="0" headerRowDxfId="174" dataDxfId="173" headerRowBorderDxfId="171" tableBorderDxfId="172" totalsRowBorderDxfId="170">
  <autoFilter ref="A1:L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2" totalsRowShown="0" headerRowDxfId="15" dataDxfId="14" headerRowBorderDxfId="12" tableBorderDxfId="13">
  <autoFilter ref="A1:L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317.59140335648408</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21347</v>
      </c>
      <c r="E3" s="142" t="s">
        <v>39021</v>
      </c>
      <c r="F3" s="143">
        <v>45980.450925925928</v>
      </c>
      <c r="G3" s="144">
        <f ca="1">IFERROR(NOW()-F3,"")</f>
        <v>8.8903356481750961E-2</v>
      </c>
      <c r="H3" s="143">
        <v>45980.476875</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45980.53982928241</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45980.53982928241</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45980.53982928241</v>
      </c>
      <c r="H6" s="143"/>
      <c r="I6" s="141" t="str">
        <f>IFERROR(VLOOKUP(D6,DB!A:F,6,0),"")</f>
        <v/>
      </c>
      <c r="J6" s="141" t="str">
        <f>IFERROR(VLOOKUP(D6,DB!A:G,7,0),"")</f>
        <v/>
      </c>
      <c r="K6" s="145"/>
      <c r="L6" s="146" t="str">
        <f>IFERROR(VLOOKUP(D6,DB!A:I,9,0),"")</f>
        <v/>
      </c>
    </row>
    <row r="7" spans="1:15" ht="15" customHeight="1">
      <c r="A7" s="128"/>
      <c r="B7" s="129" t="str">
        <f>IFERROR(VLOOKUP(D12,DB!A:K,11,0),"")</f>
        <v/>
      </c>
      <c r="C7" s="129"/>
      <c r="D7" s="129"/>
      <c r="E7" s="130"/>
      <c r="F7" s="127"/>
      <c r="G7" s="131">
        <f ca="1">IFERROR(NOW()-F7,"")</f>
        <v>45980.53982928241</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45980.53982928241</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45980.53982928241</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45980.53982928241</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45980.53982928241</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45980.53982928241</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45980.53982928241</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45980.53982928241</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45980.53982928241</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45980.53982928241</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45980.53982928241</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45980.53982928241</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45980.53982928241</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45980.53982928241</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45980.53982928241</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45980.53982928241</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45980.53982928241</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45980.53982928241</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45980.53982928241</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45980.53982928241</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45980.53982928241</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45980.53982928241</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45980.53982928241</v>
      </c>
      <c r="H29" s="127"/>
      <c r="I29" s="129" t="str">
        <f>IFERROR(VLOOKUP(D34,DB!A:F,6,0),"")</f>
        <v/>
      </c>
      <c r="J29" s="129" t="str">
        <f>IFERROR(VLOOKUP(D34,DB!A:G,7,0),"")</f>
        <v/>
      </c>
      <c r="K29" s="132"/>
      <c r="L29" s="133" t="str">
        <f>IFERROR(VLOOKUP(D34,DB!A:I,9,0),"")</f>
        <v/>
      </c>
    </row>
    <row r="30" spans="1:12" ht="15" customHeight="1">
      <c r="A30" s="128"/>
      <c r="B30" s="129" t="str">
        <f>IFERROR(VLOOKUP(#REF!,DB!A:K,11,0),"")</f>
        <v/>
      </c>
      <c r="C30" s="129"/>
      <c r="D30" s="129"/>
      <c r="E30" s="130"/>
      <c r="F30" s="127"/>
      <c r="G30" s="131">
        <f ca="1">IFERROR(NOW()-F30,"")</f>
        <v>45980.53982928241</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45980.53982928241</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45980.53982928241</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45980.53982928241</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45980.53982928241</v>
      </c>
      <c r="H34" s="127"/>
      <c r="I34" s="129" t="str">
        <f>IFERROR(VLOOKUP(#REF!,DB!A:F,6,0),"")</f>
        <v/>
      </c>
      <c r="J34" s="129" t="str">
        <f>IFERROR(VLOOKUP(#REF!,DB!A:G,7,0),"")</f>
        <v/>
      </c>
      <c r="K34" s="132"/>
      <c r="L34" s="133" t="str">
        <f>IFERROR(VLOOKUP(#REF!,DB!A:I,9,0),"")</f>
        <v/>
      </c>
    </row>
    <row r="35" spans="1:12" ht="15" customHeight="1">
      <c r="A35" s="128"/>
      <c r="B35" s="129" t="str">
        <f>IFERROR(VLOOKUP(D35,DB!A:K,11,0),"")</f>
        <v/>
      </c>
      <c r="C35" s="129"/>
      <c r="D35" s="129"/>
      <c r="E35" s="130"/>
      <c r="F35" s="127"/>
      <c r="G35" s="131">
        <f ca="1">IFERROR(NOW()-F35,"")</f>
        <v>45980.53982928241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45980.53982928241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45980.53982928241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45980.53982928241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45980.53982928241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45980.53982928241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45980.53982928241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45980.53982928241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45980.53982928241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45980.53982928241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45980.53982928241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45980.53982928241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45980.53982928241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45980.53982928241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45980.53982928241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45980.53982928241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45980.53982928241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45980.53982928241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45980.53982928241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45980.53982928241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45980.53982928241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45980.53982928241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45980.53982928241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45980.53982928241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45980.53982928241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45980.53982928241</v>
      </c>
      <c r="H60" s="127"/>
      <c r="I60" s="129" t="str">
        <f>IFERROR(VLOOKUP(D60,DB!A:F,6,0),"")</f>
        <v/>
      </c>
      <c r="J60" s="129" t="str">
        <f>IFERROR(VLOOKUP(D60,DB!A:G,7,0),"")</f>
        <v/>
      </c>
      <c r="K60" s="132"/>
      <c r="L60" s="133" t="str">
        <f>IFERROR(VLOOKUP(D60,DB!A:I,9,0),"")</f>
        <v/>
      </c>
    </row>
  </sheetData>
  <customSheetViews>
    <customSheetView guid="{F6042A99-DD27-4453-835D-0834D95730CC}" filter="1" showAutoFilter="1">
      <pageMargins left="0" right="0" top="0" bottom="0" header="0" footer="0"/>
      <autoFilter ref="B1:M1" xr:uid="{E05270D8-FE0D-415E-981B-DFFAEE40434B}"/>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155.53999131944875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39102</v>
      </c>
      <c r="F4" s="103">
        <v>45980.529537037037</v>
      </c>
      <c r="G4" s="104">
        <f ca="1">IFERROR(NOW()-F4,"-")</f>
        <v>1.0292245373420883E-2</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45980.53982928241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45980.53982928241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45980.53982928241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45980.53982928241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45980.53982928241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45980.53982928241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45980.53982928241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45980.53982928241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45980.53982928241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45980.53982928241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45980.53982928241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45980.53982928241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45980.53982928241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45980.53982928241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45980.53982928241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45980.53982928241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45980.53982928241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45980.53982928241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45980.53982928241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45980.53982928241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45980.53982928241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45980.53982928241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45980.53982928241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45980.53982928241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45980.53982928241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45980.53982928241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45980.53982928241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45980.53982928241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45980.53982928241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45980.53982928241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45980.53982928241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45980.53982928241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45980.53982928241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45980.53982928241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45980.53982928241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45980.53982928241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45980.53982928241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45980.53982928241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45980.53982928241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45980.53982928241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45980.53982928241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45980.53982928241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45980.53982928241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45980.53982928241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45980.53982928241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45980.53982928241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45980.53982928241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45980.53982928241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45980.53982928241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45980.53982928241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45980.53982928241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45980.53982928241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45980.53982928241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45980.53982928241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45980.53982928241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45980.53982928241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45980.53982928241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45980.53982928241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45980.53982928241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45980.53982928241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45980.53982928241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45980.53982928241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45980.53982928241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45980.53982928241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45980.53982928241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45980.53982928241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45980.53982928241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45980.53982928241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45980.53982928241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45980.53982928241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45980.53982928241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45980.53982928241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45980.53982928241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45980.53982928241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45980.53982928241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45980.53982928241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45980.53982928241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45980.53982928241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45980.53982928241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45980.53982928241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45980.53982928241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45980.53982928241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45980.53982928241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45980.53982928241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45980.53982928241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45980.53982928241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45980.53982928241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45980.53982928241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45980.53982928241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45980.53982928241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45980.53982928241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45980.53982928241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45980.53982928241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45980.53982928241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45980.53982928241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45980.53982928241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45980.53982928241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45980.53982928241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45980.53982928241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45980.53982928241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45980.53982928241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45980.53982928241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45980.53982928241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45980.53982928241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45980.53982928241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45980.53982928241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45980.53982928241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45980.53982928241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45980.53982928241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45980.53982928241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45980.53982928241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45980.53982928241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45980.53982928241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45980.53982928241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45980.53982928241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45980.53982928241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45980.53982928241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45980.53982928241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45980.53982928241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45980.53982928241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45980.53982928241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45980.53982928241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45980.53982928241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45980.53982928241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45980.53982928241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45980.53982928241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45980.53982928241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45980.53982928241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45980.53982928241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45980.53982928241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45980.53982928241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45980.53982928241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45980.53982928241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45980.53982928241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45980.53982928241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45980.53982928241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45980.53982928241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45980.53982928241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45980.53982928241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45980.53982928241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45980.53982928241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45980.53982928241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45980.53982928241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45980.53982928241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45980.53982928241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45980.53982928241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45980.53982928241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45980.53982928241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45980.53982928241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45980.53982928241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45980.53982928241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45980.53982928241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45980.53982928241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45980.53982928241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45980.53982928241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45980.53982928241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45980.53982928241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45980.53982928241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45980.53982928241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45980.53982928241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45980.53982928241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45980.53982928241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45980.53982928241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45980.53982928241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45980.53982928241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45980.53982928241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45980.53982928241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45980.53982928241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45980.53982928241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45980.53982928241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45980.53982928241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45980.53982928241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45980.53982928241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45980.53982928241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45980.53982928241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45980.53982928241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45980.53982928241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45980.53982928241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45980.53982928241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45980.53982928241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45980.53982928241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45980.53982928241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45980.53982928241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tabSelected="1" workbookViewId="0">
      <selection activeCell="F10" sqref="F1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45980.53982928241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45980.53982928241</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45980.53982928241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45980.53982928241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45980.53982928241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45980.53982928241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45980.53982928241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45980.53982928241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45980.53982928241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45980.53982928241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45980.53982928241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45980.53982928241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45980.53982928241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45980.53982928241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45980.53982928241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45980.53982928241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45980.53982928241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45980.53982928241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45980.53982928241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45980.53982928241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45980.53982928241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45980.53982928241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45980.53982928241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45980.53982928241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45980.53982928241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45980.53982928241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45980.53982928241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45980.53982928241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45980.53982928241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45980.53982928241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45980.53982928241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45980.53982928241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45980.53982928241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45980.53982928241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45980.53982928241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45980.53982928241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45980.53982928241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45980.53982928241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45980.53982928241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45980.53982928241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45980.53982928241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45980.53982928241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45980.53982928241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45980.53982928241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45980.53982928241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45980.53982928241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45980.53982928241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45980.53982928241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45980.53982928241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45980.53982928241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45980.53982928241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45980.53982928241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45980.53982928241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45980.53982928241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45980.53982928241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45980.53982928241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45980.53982928241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45980.53982928241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45980.53982928241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45980.53982928241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45980.53982928241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45980.53982928241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45980.53982928241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45980.53982928241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45980.53982928241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45980.53982928241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45980.53982928241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45980.53982928241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45980.53982928241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45980.53982928241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45980.53982928241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45980.53982928241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45980.53982928241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45980.53982928241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45980.53982928241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45980.53982928241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45980.53982928241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45980.53982928241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45980.53982928241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45980.53982928241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45980.53982928241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45980.53982928241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45980.53982928241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45980.53982928241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45980.53982928241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45980.53982928241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45980.53982928241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45980.53982928241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45980.53982928241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45980.53982928241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45980.53982928241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45980.53982928241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45980.53982928241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45980.53982928241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45980.53982928241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45980.53982928241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45980.53982928241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45980.53982928241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45980.53982928241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45980.53982928241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45980.53982928241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45980.53982928241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45980.53982928241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45980.53982928241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45980.53982928241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45980.53982928241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45980.53982928241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45980.53982928241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45980.53982928241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45980.53982928241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45980.53982928241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45980.53982928241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45980.53982928241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45980.53982928241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45980.53982928241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45980.53982928241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45980.53982928241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45980.53982928241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45980.53982928241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45980.53982928241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45980.53982928241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45980.53982928241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45980.53982928241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45980.53982928241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45980.53982928241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45980.53982928241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45980.53982928241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45980.53982928241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45980.53982928241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45980.53982928241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45980.53982928241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45980.53982928241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45980.53982928241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45980.53982928241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45980.53982928241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45980.53982928241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45980.53982928241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45980.53982928241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45980.53982928241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45980.53982928241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45980.53982928241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45980.53982928241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45980.53982928241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45980.53982928241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45980.53982928241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45980.53982928241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45980.53982928241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45980.53982928241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45980.53982928241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45980.53982928241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45980.53982928241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45980.53982928241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45980.53982928241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45980.53982928241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45980.53982928241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45980.53982928241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45980.53982928241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45980.53982928241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45980.53982928241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45980.53982928241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45980.53982928241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45980.53982928241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45980.53982928241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45980.53982928241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45980.53982928241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45980.53982928241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45980.53982928241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45980.53982928241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45980.53982928241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45980.53982928241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45980.53982928241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45980.53982928241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45980.53982928241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45980.53982928241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45980.53982928241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45980.53982928241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45980.53982928241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45980.53982928241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45980.53982928241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45980.53982928241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45980.53982928241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45980.53982928241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45980.53982928241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45980.53982928241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45980.53982928241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45980.53982928241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45980.53982928241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45980.53982928241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45980.53982928241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45980.53982928241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45980.53982928241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45980.53982928241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45980.53982928241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45980.53982928241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45980.53982928241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45980.53982928241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45980.53982928241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45980.53982928241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45980.53982928241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45980.53982928241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45980.53982928241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45980.53982928241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45980.53982928241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45980.53982928241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45980.53982928241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45980.53982928241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45980.53982928241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45980.53982928241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45980.53982928241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45980.53982928241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45980.53982928241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45980.53982928241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45980.53982928241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45980.53982928241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45980.53982928241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45980.53982928241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45980.53982928241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45980.53982928241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45980.53982928241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45980.53982928241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45980.53982928241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45980.53982928241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45980.53982928241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45980.53982928241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45980.53982928241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45980.53982928241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45980.53982928241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45980.53982928241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45980.53982928241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45980.53982928241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45980.53982928241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45980.53982928241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45980.53982928241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45980.53982928241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45980.53982928241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45980.53982928241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45980.53982928241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45980.53982928241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45980.53982928241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45980.53982928241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45980.53982928241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45980.53982928241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45980.53982928241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45980.53982928241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45980.53982928241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45980.53982928241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45980.53982928241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45980.53982928241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45980.53982928241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45980.53982928241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45980.53982928241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45980.53982928241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45980.53982928241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45980.53982928241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45980.53982928241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45980.53982928241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45980.53982928241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45980.53982928241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45980.53982928241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45980.53982928241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45980.53982928241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45980.53982928241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45980.53982928241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45980.53982928241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45980.53982928241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45980.53982928241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45980.53982928241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45980.53982928241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45980.53982928241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45980.53982928241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45980.53982928241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45980.53982928241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45980.53982928241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45980.53982928241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45980.53982928241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45980.53982928241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45980.53982928241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45980.53982928241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45980.53982928241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45980.53982928241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45980.53982928241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45980.53982928241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45980.53982928241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45980.53982928241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45980.53982928241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45980.53982928241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45980.53982928241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45980.53982928241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45980.53982928241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45980.53982928241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45980.53982928241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45980.53982928241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45980.53982928241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45980.53982928241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45980.53982928241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45980.53982928241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45980.53982928241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45980.53982928241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45980.53982928241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45980.53982928241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45980.53982928241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45980.53982928241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45980.53982928241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45980.53982928241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45980.53982928241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45980.53982928241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45980.53982928241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45980.53982928241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45980.53982928241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45980.53982928241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45980.53982928241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45980.53982928241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45980.53982928241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45980.53982928241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45980.53982928241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45980.53982928241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45980.53982928241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45980.53982928241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45980.53982928241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45980.53982928241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45980.53982928241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45980.53982928241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45980.53982928241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45980.53982928241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45980.53982928241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45980.53982928241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45980.53982928241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45980.53982928241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45980.53982928241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45980.53982928241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45980.53982928241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45980.53982928241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45980.53982928241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45980.53982928241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45980.53982928241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45980.53982928241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45980.53982928241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45980.53982928241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45980.53982928241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45980.53982928241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45980.53982928241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45980.53982928241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45980.53982928241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45980.53982928241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45980.53982928241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45980.53982928241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45980.53982928241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45980.53982928241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45980.53982928241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45980.53982928241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45980.53982928241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45980.53982928241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45980.53982928241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45980.53982928241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45980.53982928241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45980.53982928241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45980.53982928241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45980.53982928241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45980.53982928241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45980.53982928241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45980.53982928241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45980.53982928241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45980.53982928241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45980.53982928241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45980.53982928241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45980.53982928241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45980.53982928241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45980.53982928241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45980.53982928241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45980.53982928241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45980.53982928241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45980.53982928241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45980.53982928241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45980.53982928241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45980.53982928241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45980.53982928241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45980.53982928241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45980.53982928241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45980.53982928241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45980.53982928241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45980.53982928241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45980.53982928241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45980.53982928241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45980.53982928241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45980.53982928241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45980.53982928241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45980.53982928241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45980.53982928241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45980.53982928241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45980.53982928241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45980.53982928241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45980.53982928241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45980.53982928241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45980.53982928241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45980.53982928241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45980.53982928241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45980.53982928241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45980.53982928241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45980.53982928241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45980.53982928241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45980.53982928241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45980.53982928241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45980.53982928241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45980.53982928241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45980.53982928241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45980.53982928241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45980.53982928241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45980.53982928241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45980.53982928241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45980.53982928241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45980.53982928241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45980.53982928241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45980.53982928241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45980.53982928241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45980.53982928241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45980.53982928241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45980.53982928241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45980.53982928241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45980.53982928241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45980.53982928241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45980.53982928241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45980.53982928241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45980.53982928241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45980.53982928241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45980.53982928241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45980.53982928241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45980.53982928241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45980.53982928241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45980.53982928241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45980.53982928241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45980.53982928241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45980.53982928241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45980.53982928241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45980.53982928241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45980.53982928241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45980.53982928241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45980.53982928241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45980.53982928241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45980.53982928241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45980.53982928241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45980.53982928241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45980.53982928241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45980.53982928241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45980.53982928241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45980.53982928241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45980.53982928241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45980.53982928241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45980.53982928241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45980.53982928241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45980.53982928241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45980.53982928241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45980.53982928241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45980.53982928241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45980.53982928241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45980.53982928241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45980.53982928241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45980.53982928241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45980.53982928241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45980.53982928241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45980.53982928241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45980.53982928241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45980.53982928241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45980.53982928241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45980.53982928241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45980.53982928241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45980.53982928241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45980.53982928241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45980.53982928241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45980.53982928241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45980.53982928241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45980.53982928241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45980.53982928241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45980.53982928241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45980.53982928241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45980.53982928241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45980.53982928241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45980.53982928241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45980.53982928241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45980.53982928241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45980.53982928241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45980.53982928241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45980.53982928241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45980.53982928241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45980.53982928241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45980.53982928241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45980.53982928241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45980.53982928241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45980.53982928241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45980.53982928241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45980.53982928241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45980.53982928241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45980.53982928241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45980.53982928241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45980.53982928241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45980.53982928241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45980.53982928241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45980.53982928241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45980.53982928241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45980.53982928241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45980.53982928241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45980.53982928241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45980.53982928241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45980.53982928241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45980.53982928241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45980.53982928241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45980.53982928241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45980.53982928241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45980.53982928241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45980.53982928241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45980.53982928241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45980.53982928241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45980.53982928241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45980.53982928241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45980.53982928241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45980.53982928241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45980.53982928241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45980.53982928241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45980.53982928241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45980.53982928241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45980.53982928241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45980.53982928241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45980.53982928241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45980.53982928241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45980.53982928241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45980.53982928241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45980.53982928241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45980.53982928241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45980.53982928241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45980.53982928241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45980.53982928241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45980.53982928241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45980.53982928241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45980.53982928241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45980.53982928241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45980.53982928241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45980.53982928241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45980.53982928241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45980.53982928241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45980.53982928241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45980.53982928241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45980.53982928241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45980.53982928241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45980.53982928241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45980.53982928241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45980.53982928241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45980.53982928241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45980.53982928241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45980.53982928241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45980.53982928241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45980.53982928241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45980.53982928241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45980.53982928241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45980.53982928241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45980.53982928241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45980.53982928241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45980.53982928241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45980.53982928241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45980.53982928241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45980.53982928241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45980.53982928241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45980.53982928241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45980.53982928241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45980.53982928241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45980.53982928241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45980.53982928241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45980.53982928241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45980.53982928241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45980.53982928241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45980.53982928241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45980.53982928241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45980.53982928241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45980.53982928241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45980.53982928241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45980.53982928241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45980.53982928241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45980.53982928241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45980.53982928241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45980.53982928241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45980.53982928241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45980.53982928241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45980.53982928241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45980.53982928241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45980.53982928241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45980.53982928241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45980.53982928241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45980.53982928241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45980.53982928241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45980.53982928241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45980.53982928241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45980.53982928241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45980.53982928241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45980.53982928241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45980.53982928241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45980.53982928241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45980.53982928241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45980.53982928241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45980.53982928241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45980.53982928241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45980.53982928241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45980.53982928241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45980.53982928241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45980.53982928241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45980.53982928241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45980.53982928241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45980.53982928241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45980.53982928241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45980.53982928241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45980.53982928241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45980.53982928241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45980.53982928241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45980.53982928241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45980.53982928241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45980.53982928241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45980.53982928241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45980.53982928241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45980.53982928241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45980.53982928241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45980.53982928241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45980.53982928241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45980.53982928241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45980.53982928241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45980.53982928241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45980.53982928241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45980.53982928241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45980.53982928241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45980.53982928241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45980.53982928241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45980.53982928241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45980.53982928241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45980.53982928241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45980.53982928241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45980.53982928241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45980.53982928241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45980.53982928241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45980.53982928241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45980.53982928241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45980.53982928241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45980.53982928241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45980.53982928241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45980.53982928241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45980.53982928241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45980.53982928241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45980.53982928241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45980.53982928241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45980.53982928241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45980.53982928241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45980.53982928241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45980.53982928241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45980.53982928241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45980.53982928241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45980.53982928241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45980.53982928241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45980.53982928241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45980.53982928241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45980.53982928241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45980.53982928241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45980.53982928241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45980.53982928241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45980.53982928241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45980.53982928241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45980.53982928241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45980.53982928241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45980.53982928241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45980.53982928241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45980.53982928241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45980.53982928241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45980.53982928241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45980.53982928241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45980.53982928241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45980.53982928241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45980.53982928241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45980.53982928241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45980.53982928241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45980.53982928241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45980.53982928241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45980.53982928241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45980.53982928241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45980.53982928241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45980.53982928241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45980.53982928241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45980.53982928241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45980.53982928241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45980.53982928241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45980.53982928241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45980.53982928241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45980.53982928241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45980.53982928241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45980.53982928241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45980.53982928241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45980.53982928241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45980.53982928241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45980.53982928241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45980.53982928241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45980.53982928241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45980.53982928241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45980.53982928241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45980.53982928241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45980.53982928241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45980.53982928241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45980.53982928241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45980.53982928241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45980.53982928241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45980.53982928241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45980.53982928241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45980.53982928241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45980.53982928241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45980.53982928241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45980.53982928241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45980.53982928241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45980.53982928241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45980.53982928241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45980.53982928241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45980.53982928241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45980.53982928241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45980.53982928241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45980.53982928241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45980.53982928241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45980.53982928241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45980.53982928241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45980.53982928241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45980.53982928241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45980.53982928241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45980.53982928241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45980.53982928241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45980.53982928241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45980.53982928241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45980.53982928241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45980.53982928241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45980.53982928241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45980.53982928241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45980.53982928241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45980.53982928241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45980.53982928241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45980.53982928241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45980.53982928241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45980.53982928241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45980.53982928241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45980.53982928241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45980.53982928241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45980.53982928241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45980.53982928241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45980.53982928241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45980.53982928241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45980.53982928241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45980.53982928241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45980.53982928241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45980.53982928241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45980.53982928241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45980.53982928241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45980.53982928241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45980.53982928241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45980.53982928241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45980.53982928241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45980.53982928241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45980.53982928241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45980.53982928241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45980.53982928241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45980.53982928241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45980.53982928241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45980.53982928241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45980.53982928241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45980.53982928241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45980.53982928241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45980.53982928241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45980.53982928241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45980.53982928241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45980.53982928241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45980.53982928241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45980.53982928241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45980.53982928241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45980.53982928241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45980.53982928241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45980.53982928241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45980.53982928241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45980.53982928241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45980.53982928241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45980.53982928241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45980.53982928241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45980.53982928241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45980.53982928241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45980.53982928241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45980.53982928241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45980.53982928241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45980.53982928241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45980.53982928241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45980.53982928241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45980.53982928241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45980.53982928241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45980.53982928241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45980.53982928241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45980.53982928241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45980.53982928241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45980.53982928241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45980.53982928241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45980.53982928241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45980.53982928241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45980.53982928241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45980.53982928241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45980.53982928241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45980.53982928241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45980.53982928241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45980.53982928241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45980.53982928241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45980.53982928241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45980.53982928241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45980.53982928241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45980.53982928241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45980.53982928241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45980.53982928241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45980.53982928241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45980.53982928241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45980.53982928241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45980.53982928241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45980.53982928241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45980.53982928241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45980.53982928241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45980.53982928241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45980.53982928241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45980.53982928241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45980.53982928241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45980.53982928241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45980.53982928241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45980.53982928241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45980.53982928241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45980.53982928241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45980.53982928241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45980.53982928241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45980.53982928241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45980.53982928241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45980.53982928241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45980.53982928241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45980.53982928241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45980.53982928241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45980.53982928241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45980.53982928241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45980.53982928241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45980.53982928241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45980.53982928241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45980.53982928241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45980.53982928241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45980.53982928241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45980.53982928241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45980.53982928241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45980.53982928241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45980.53982928241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45980.53982928241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45980.53982928241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45980.53982928241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45980.53982928241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45980.53982928241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45980.53982928241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45980.53982928241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45980.53982928241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45980.53982928241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45980.53982928241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45980.53982928241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45980.53982928241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45980.53982928241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45980.53982928241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45980.53982928241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45980.53982928241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45980.53982928241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45980.53982928241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45980.53982928241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45980.53982928241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45980.53982928241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45980.53982928241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45980.53982928241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45980.53982928241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45980.53982928241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45980.53982928241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45980.53982928241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45980.53982928241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45980.53982928241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45980.53982928241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45980.53982928241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45980.53982928241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45980.53982928241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45980.53982928241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45980.53982928241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45980.53982928241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45980.53982928241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45980.53982928241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45980.53982928241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45980.53982928241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45980.53982928241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45980.53982928241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45980.53982928241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45980.53982928241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45980.53982928241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45980.53982928241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45980.53982928241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45980.53982928241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45980.53982928241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45980.53982928241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45980.53982928241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45980.53982928241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45980.53982928241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45980.53982928241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45980.53982928241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45980.53982928241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45980.53982928241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45980.53982928241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45980.53982928241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45980.53982928241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45980.53982928241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45980.53982928241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45980.53982928241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45980.53982928241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45980.53982928241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45980.53982928241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45980.53982928241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45980.53982928241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45980.53982928241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45980.53982928241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45980.53982928241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45980.53982928241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45980.53982928241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45980.53982928241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45980.53982928241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45980.53982928241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45980.53982928241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45980.53982928241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45980.53982928241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45980.53982928241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45980.53982928241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45980.53982928241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45980.53982928241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45980.53982928241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45980.53982928241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45980.53982928241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45980.53982928241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45980.53982928241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45980.53982928241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45980.53982928241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45980.53982928241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45980.53982928241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45980.53982928241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45980.53982928241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45980.53982928241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45980.53982928241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45980.53982928241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45980.53982928241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45980.53982928241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45980.53982928241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45980.53982928241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45980.53982928241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45980.53982928241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45980.53982928241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45980.53982928241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45980.53982928241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45980.53982928241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45980.53982928241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45980.53982928241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45980.53982928241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45980.53982928241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45980.53982928241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45980.53982928241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45980.53982928241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45980.53982928241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45980.53982928241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45980.53982928241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45980.53982928241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45980.53982928241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45980.53982928241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45980.53982928241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45980.53982928241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45980.53982928241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45980.53982928241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45980.53982928241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45980.53982928241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45980.53982928241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45980.53982928241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45980.53982928241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45980.53982928241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45980.53982928241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45980.53982928241</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277.05911168981402</v>
      </c>
      <c r="H2" s="95">
        <v>45703.474768518521</v>
      </c>
      <c r="I2" s="95" t="str">
        <f>IFERROR(VLOOKUP(D2,DB!A:F,6,0),"")</f>
        <v>SCECO</v>
      </c>
      <c r="J2" s="95" t="str">
        <f>IFERROR(VLOOKUP(D2,DB!A:G,7,0),"")</f>
        <v>Dead</v>
      </c>
      <c r="K2" s="97" t="s">
        <v>39110</v>
      </c>
      <c r="L2" s="91" t="str">
        <f>IFERROR(VLOOKUP(D2,DB!A:I,9,0),"")</f>
        <v>Latis</v>
      </c>
    </row>
    <row r="3" spans="1:16" ht="15" customHeight="1">
      <c r="A3" s="113"/>
      <c r="B3" s="113" t="str">
        <f>IFERROR(VLOOKUP(D3,DB!A:K,11,0),"")</f>
        <v/>
      </c>
      <c r="C3" s="93"/>
      <c r="D3" s="91"/>
      <c r="E3" s="94"/>
      <c r="F3" s="95"/>
      <c r="G3" s="96">
        <f t="shared" ref="G3:G63" ca="1" si="0">IFERROR(NOW()-F3,"")</f>
        <v>45980.53982928241</v>
      </c>
      <c r="H3" s="95"/>
      <c r="I3" s="113" t="str">
        <f>IFERROR(VLOOKUP(D3,DB!A:F,6,0),"")</f>
        <v/>
      </c>
      <c r="J3" s="113" t="str">
        <f>IFERROR(VLOOKUP(D3,DB!A:G,7,0),"")</f>
        <v/>
      </c>
      <c r="K3" s="97"/>
      <c r="L3" s="91" t="str">
        <f>IFERROR(VLOOKUP(D3,DB!A:I,9,0),"")</f>
        <v/>
      </c>
    </row>
    <row r="4" spans="1:16" ht="15" customHeight="1">
      <c r="A4" s="113"/>
      <c r="B4" s="113" t="str">
        <f>IFERROR(VLOOKUP(D4,DB!A:K,11,0),"")</f>
        <v>R4</v>
      </c>
      <c r="C4" s="93"/>
      <c r="D4" s="91" t="s">
        <v>39111</v>
      </c>
      <c r="E4" s="94"/>
      <c r="F4" s="95"/>
      <c r="G4" s="96">
        <f t="shared" ca="1" si="0"/>
        <v>45980.53982928241</v>
      </c>
      <c r="H4" s="95"/>
      <c r="I4" s="113" t="str">
        <f>IFERROR(VLOOKUP(D4,DB!A:F,6,0),"")</f>
        <v>SCECO</v>
      </c>
      <c r="J4" s="113" t="str">
        <f>IFERROR(VLOOKUP(D4,DB!A:G,7,0),"")</f>
        <v>Good</v>
      </c>
      <c r="K4" s="97"/>
      <c r="L4" s="91" t="str">
        <f>IFERROR(VLOOKUP(D4,DB!A:I,9,0),"")</f>
        <v>Latis</v>
      </c>
    </row>
    <row r="5" spans="1:16" ht="15" customHeight="1">
      <c r="A5" s="113"/>
      <c r="B5" s="113" t="str">
        <f>IFERROR(VLOOKUP(D5,DB!A:K,11,0),"")</f>
        <v/>
      </c>
      <c r="C5" s="93"/>
      <c r="D5" s="91"/>
      <c r="E5" s="94"/>
      <c r="F5" s="95"/>
      <c r="G5" s="96">
        <f t="shared" ca="1" si="0"/>
        <v>45980.53982928241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45980.53982928241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45980.53982928241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45980.53982928241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45980.53982928241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45980.53982928241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45980.53982928241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45980.53982928241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45980.53982928241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45980.53982928241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45980.53982928241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45980.53982928241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45980.53982928241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45980.53982928241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45980.53982928241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45980.53982928241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45980.53982928241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45980.53982928241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45980.53982928241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45980.53982928241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45980.53982928241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45980.53982928241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45980.53982928241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45980.53982928241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45980.53982928241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45980.53982928241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45980.53982928241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45980.53982928241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45980.53982928241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45980.53982928241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45980.53982928241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45980.53982928241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45980.53982928241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45980.53982928241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45980.53982928241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45980.53982928241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45980.53982928241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45980.53982928241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45980.53982928241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45980.53982928241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45980.53982928241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45980.53982928241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45980.53982928241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45980.53982928241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45980.53982928241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45980.53982928241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45980.53982928241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45980.53982928241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45980.53982928241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45980.53982928241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45980.53982928241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45980.53982928241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45980.53982928241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45980.53982928241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45980.53982928241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45980.53982928241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45980.53982928241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45980.53982928241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45980.53982928241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1">IFERROR(NOW()-F64,"")</f>
        <v>45980.53982928241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45980.53982928241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45980.53982928241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45980.53982928241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45980.53982928241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45980.53982928241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45980.53982928241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45980.53982928241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45980.53982928241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45980.53982928241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45980.53982928241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45980.53982928241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45980.53982928241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45980.53982928241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45980.53982928241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45980.53982928241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45980.53982928241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45980.53982928241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45980.53982928241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45980.53982928241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45980.53982928241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45980.53982928241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45980.53982928241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45980.53982928241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45980.53982928241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45980.53982928241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45980.53982928241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45980.53982928241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45980.53982928241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45980.53982928241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45980.53982928241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45980.53982928241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45980.53982928241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45980.53982928241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45980.53982928241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45980.53982928241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45980.53982928241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45980.53982928241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45980.53982928241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45980.53982928241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45980.53982928241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45980.53982928241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45980.53982928241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45980.53982928241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45980.53982928241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45980.53982928241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45980.53982928241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45980.53982928241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45980.53982928241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45980.53982928241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45980.53982928241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45980.53982928241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45980.53982928241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45980.53982928241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45980.53982928241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45980.53982928241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45980.53982928241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45980.53982928241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45980.53982928241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45980.53982928241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45980.53982928241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45980.53982928241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45980.53982928241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45980.53982928241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2">IFERROR(NOW()-F128,"")</f>
        <v>45980.53982928241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45980.53982928241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45980.53982928241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45980.53982928241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45980.53982928241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45980.53982928241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45980.53982928241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45980.53982928241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45980.53982928241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45980.53982928241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45980.53982928241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45980.53982928241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45980.53982928241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45980.53982928241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45980.53982928241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45980.53982928241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45980.53982928241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45980.53982928241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45980.53982928241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45980.53982928241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45980.53982928241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45980.53982928241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45980.53982928241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45980.53982928241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45980.53982928241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45980.53982928241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45980.53982928241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45980.53982928241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45980.53982928241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45980.53982928241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45980.53982928241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45980.53982928241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45980.53982928241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45980.53982928241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45980.53982928241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45980.53982928241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45980.53982928241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45980.53982928241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45980.53982928241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45980.53982928241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45980.53982928241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45980.53982928241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45980.53982928241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45980.53982928241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45980.53982928241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45980.53982928241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45980.53982928241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45980.53982928241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45980.53982928241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45980.53982928241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45980.53982928241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45980.53982928241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45980.53982928241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45980.53982928241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45980.53982928241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45980.53982928241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45980.53982928241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45980.53982928241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45980.53982928241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45980.53982928241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45980.53982928241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45980.53982928241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45980.53982928241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45980.53982928241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3">IFERROR(NOW()-F192,"")</f>
        <v>45980.53982928241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45980.53982928241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45980.53982928241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45980.53982928241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45980.53982928241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45980.53982928241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45980.53982928241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45980.53982928241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45980.53982928241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45980.53982928241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45980.53982928241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45980.53982928241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45980.53982928241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45980.53982928241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45980.53982928241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45980.53982928241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45980.53982928241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45980.53982928241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45980.53982928241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45980.53982928241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45980.53982928241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45980.53982928241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45980.53982928241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45980.53982928241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45980.53982928241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45980.53982928241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45980.53982928241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45980.53982928241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45980.53982928241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45980.53982928241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45980.53982928241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45980.53982928241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45980.53982928241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45980.53982928241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45980.53982928241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45980.53982928241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45980.53982928241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45980.53982928241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45980.53982928241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45980.53982928241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45980.53982928241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45980.53982928241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45980.53982928241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45980.53982928241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45980.53982928241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45980.53982928241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45980.53982928241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45980.53982928241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45980.53982928241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45980.53982928241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45980.53982928241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45980.53982928241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45980.53982928241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45980.53982928241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45980.53982928241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45980.53982928241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45980.53982928241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45980.53982928241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45980.53982928241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45980.53982928241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45980.53982928241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45980.53982928241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45980.53982928241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45980.53982928241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4">IFERROR(NOW()-F256,"")</f>
        <v>45980.53982928241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45980.53982928241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45980.53982928241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45980.53982928241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45980.53982928241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45980.53982928241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45980.53982928241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45980.53982928241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45980.53982928241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45980.53982928241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45980.53982928241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45980.53982928241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45980.53982928241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45980.53982928241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45980.53982928241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45980.53982928241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45980.53982928241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45980.53982928241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45980.53982928241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45980.53982928241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45980.53982928241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45980.53982928241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45980.53982928241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45980.53982928241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45980.53982928241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45980.53982928241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45980.53982928241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45980.53982928241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45980.53982928241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45980.53982928241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45980.53982928241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45980.53982928241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45980.53982928241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45980.53982928241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45980.53982928241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45980.53982928241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45980.53982928241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45980.53982928241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45980.53982928241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45980.53982928241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45980.53982928241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45980.53982928241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45980.53982928241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45980.53982928241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45980.53982928241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45980.53982928241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45980.53982928241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45980.53982928241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45980.53982928241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45980.53982928241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45980.53982928241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45980.53982928241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45980.53982928241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45980.53982928241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45980.53982928241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45980.53982928241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45980.53982928241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45980.53982928241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45980.53982928241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45980.53982928241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45980.53982928241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45980.53982928241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45980.53982928241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45980.53982928241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5">IFERROR(NOW()-F320,"")</f>
        <v>45980.53982928241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45980.53982928241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45980.53982928241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45980.53982928241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45980.53982928241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45980.53982928241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45980.53982928241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45980.53982928241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45980.53982928241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45980.53982928241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45980.53982928241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45980.53982928241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45980.53982928241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45980.53982928241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45980.53982928241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45980.53982928241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45980.53982928241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45980.53982928241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45980.53982928241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45980.53982928241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45980.53982928241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45980.53982928241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45980.53982928241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45980.53982928241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45980.53982928241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45980.53982928241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45980.53982928241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45980.53982928241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45980.53982928241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45980.53982928241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45980.53982928241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45980.53982928241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45980.53982928241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45980.53982928241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45980.53982928241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45980.53982928241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45980.53982928241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45980.53982928241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45980.53982928241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45980.53982928241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45980.53982928241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45980.53982928241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45980.53982928241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45980.53982928241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45980.53982928241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45980.53982928241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45980.53982928241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45980.53982928241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45980.53982928241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45980.53982928241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45980.53982928241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45980.53982928241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45980.53982928241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45980.53982928241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45980.53982928241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45980.53982928241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45980.53982928241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45980.53982928241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45980.53982928241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45980.53982928241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45980.53982928241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45980.53982928241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45980.53982928241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45980.53982928241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47" ca="1" si="6">IFERROR(NOW()-F384,"")</f>
        <v>45980.53982928241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45980.53982928241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45980.53982928241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45980.53982928241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45980.53982928241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45980.53982928241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45980.53982928241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45980.53982928241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45980.53982928241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45980.53982928241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45980.53982928241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45980.53982928241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45980.53982928241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45980.53982928241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45980.53982928241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45980.53982928241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45980.53982928241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45980.53982928241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45980.53982928241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45980.53982928241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45980.53982928241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45980.53982928241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45980.53982928241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45980.53982928241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45980.53982928241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45980.53982928241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45980.53982928241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45980.53982928241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45980.53982928241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45980.53982928241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45980.53982928241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45980.53982928241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45980.53982928241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45980.53982928241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45980.53982928241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45980.53982928241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45980.53982928241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45980.53982928241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45980.53982928241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45980.53982928241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45980.53982928241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45980.53982928241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45980.53982928241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45980.53982928241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45980.53982928241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45980.53982928241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45980.53982928241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45980.53982928241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45980.53982928241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45980.53982928241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45980.53982928241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45980.53982928241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45980.53982928241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45980.53982928241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45980.53982928241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45980.53982928241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45980.53982928241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45980.53982928241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45980.53982928241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45980.53982928241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45980.53982928241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45980.53982928241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45980.53982928241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45980.53982928241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ref="G448:G493" ca="1" si="7">IFERROR(NOW()-F448,"")</f>
        <v>45980.53982928241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45980.53982928241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45980.53982928241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45980.53982928241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45980.53982928241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45980.53982928241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45980.53982928241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45980.53982928241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45980.53982928241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45980.53982928241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45980.53982928241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45980.53982928241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45980.53982928241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45980.53982928241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45980.53982928241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45980.53982928241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45980.53982928241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45980.53982928241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45980.53982928241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45980.53982928241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45980.53982928241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45980.53982928241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45980.53982928241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45980.53982928241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45980.53982928241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45980.53982928241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45980.53982928241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45980.53982928241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45980.53982928241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45980.53982928241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45980.53982928241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45980.53982928241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45980.53982928241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45980.53982928241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45980.53982928241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45980.53982928241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45980.53982928241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45980.53982928241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45980.53982928241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45980.53982928241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45980.53982928241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45980.53982928241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45980.53982928241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45980.53982928241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45980.53982928241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45980.53982928241</v>
      </c>
      <c r="H493" s="95"/>
      <c r="I493" s="113" t="str">
        <f>IFERROR(VLOOKUP(D493,DB!A:F,6,0),"")</f>
        <v/>
      </c>
      <c r="J493" s="113" t="str">
        <f>IFERROR(VLOOKUP(D493,DB!A:G,7,0),"")</f>
        <v/>
      </c>
      <c r="K493" s="97"/>
      <c r="L493" s="91" t="str">
        <f>IFERROR(VLOOKUP(D493,DB!A:I,9,0),"")</f>
        <v/>
      </c>
    </row>
  </sheetData>
  <dataValidations count="2">
    <dataValidation allowBlank="1" showInputMessage="1" showErrorMessage="1" sqref="E1" xr:uid="{A4F81451-56CC-4543-9497-104C4E44EE4B}"/>
    <dataValidation type="list" allowBlank="1" showInputMessage="1" showErrorMessage="1" sqref="E2:E4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4"/>
  <sheetViews>
    <sheetView workbookViewId="0">
      <selection activeCell="D11" sqref="D11"/>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88.707769097221899</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39102</v>
      </c>
      <c r="F3" s="38">
        <v>45926.188877314817</v>
      </c>
      <c r="G3" s="108">
        <f t="shared" ref="G3" ca="1" si="0">IFERROR(NOW()-F3,"")</f>
        <v>54.350951967593573</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39102</v>
      </c>
      <c r="F4" s="110">
        <v>45948.661111111112</v>
      </c>
      <c r="G4" s="111">
        <f t="shared" ref="G4" ca="1" si="1">IFERROR(NOW()-F4,"")</f>
        <v>31.878718171297805</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35">
        <v>45977.514803240738</v>
      </c>
      <c r="G5" s="111">
        <f ca="1">IFERROR(NOW()-F5,"")</f>
        <v>3.0250260416723904</v>
      </c>
      <c r="H5" s="135">
        <v>45977.468807870369</v>
      </c>
      <c r="I5" s="109" t="str">
        <f>IFERROR(VLOOKUP(D5,DB!A:F,6,0),"")</f>
        <v>SCECO</v>
      </c>
      <c r="J5" s="109" t="str">
        <f>IFERROR(VLOOKUP(D5,DB!A:G,7,0),"")</f>
        <v>Weak</v>
      </c>
      <c r="K5" s="109" t="s">
        <v>39119</v>
      </c>
      <c r="L5" s="109" t="str">
        <f>IFERROR(VLOOKUP(D5,DB!A:I,9,0),"")</f>
        <v>Latis</v>
      </c>
    </row>
    <row r="6" spans="1:13">
      <c r="A6" s="109"/>
      <c r="B6" s="109" t="str">
        <f>IFERROR(VLOOKUP(D6,DB!A:K,11,0),"")</f>
        <v/>
      </c>
      <c r="C6" s="109"/>
      <c r="D6" s="109"/>
      <c r="E6" s="109"/>
      <c r="F6" s="109"/>
      <c r="G6" s="111">
        <f ca="1">IFERROR(NOW()-F6,"")</f>
        <v>45980.53982928241</v>
      </c>
      <c r="H6" s="109"/>
      <c r="I6" s="109"/>
      <c r="J6" s="109" t="str">
        <f>IFERROR(VLOOKUP(D6,DB!A:G,7,0),"")</f>
        <v/>
      </c>
      <c r="K6" s="109"/>
      <c r="L6" s="109" t="str">
        <f>IFERROR(VLOOKUP(D6,DB!A:I,9,0),"")</f>
        <v/>
      </c>
    </row>
    <row r="7" spans="1:13">
      <c r="A7" s="109"/>
      <c r="B7" s="109" t="str">
        <f>IFERROR(VLOOKUP(D7,DB!A:K,11,0),"")</f>
        <v/>
      </c>
      <c r="C7" s="109"/>
      <c r="D7" s="109"/>
      <c r="E7" s="109"/>
      <c r="F7" s="109"/>
      <c r="G7" s="111">
        <f ca="1">IFERROR(NOW()-F7,"")</f>
        <v>45980.53982928241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45980.53982928241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45980.53982928241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45980.53982928241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45980.53982928241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45980.53982928241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45980.53982928241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45980.53982928241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45980.53982928241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45980.53982928241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45980.53982928241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45980.53982928241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45980.53982928241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45980.53982928241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45980.53982928241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45980.53982928241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45980.53982928241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45980.53982928241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45980.53982928241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45980.53982928241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45980.53982928241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45980.53982928241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45980.53982928241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45980.53982928241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45980.53982928241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45980.53982928241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45980.53982928241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45980.53982928241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45980.53982928241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45980.53982928241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45980.53982928241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45980.53982928241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45980.53982928241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45980.53982928241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45980.53982928241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45980.53982928241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45980.53982928241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45980.53982928241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45980.53982928241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45980.53982928241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45980.53982928241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45980.53982928241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45980.53982928241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45980.53982928241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45980.53982928241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45980.53982928241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45980.53982928241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45980.53982928241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45980.53982928241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45980.53982928241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45980.53982928241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45980.53982928241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45980.53982928241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45980.53982928241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45980.53982928241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45980.53982928241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45980.53982928241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45980.53982928241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45980.53982928241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45980.53982928241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45980.53982928241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45980.53982928241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45980.53982928241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45980.53982928241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45980.53982928241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45980.53982928241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45980.53982928241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45980.53982928241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45980.53982928241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45980.53982928241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45980.53982928241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45980.53982928241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45980.53982928241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45980.53982928241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45980.53982928241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45980.53982928241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45980.53982928241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45980.53982928241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45980.53982928241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45980.53982928241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45980.53982928241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45980.53982928241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45980.53982928241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45980.53982928241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45980.53982928241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45980.53982928241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45980.53982928241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45980.53982928241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45980.53982928241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45980.53982928241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45980.53982928241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45980.53982928241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45980.53982928241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45980.53982928241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45980.53982928241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45980.53982928241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45980.53982928241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45980.53982928241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45980.53982928241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45980.53982928241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45980.53982928241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45980.53982928241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45980.53982928241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45980.53982928241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45980.53982928241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45980.53982928241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45980.53982928241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45980.53982928241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45980.53982928241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45980.53982928241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45980.53982928241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45980.53982928241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45980.53982928241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45980.53982928241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45980.53982928241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45980.53982928241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45980.53982928241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45980.53982928241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45980.53982928241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45980.53982928241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45980.53982928241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45980.53982928241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45980.53982928241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45980.53982928241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45980.53982928241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45980.53982928241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45980.53982928241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45980.53982928241</v>
      </c>
      <c r="H134" s="109"/>
      <c r="I134" s="109" t="str">
        <f>IFERROR(VLOOKUP(D134,DB!A:F,6,0),"")</f>
        <v/>
      </c>
      <c r="J134" s="109" t="str">
        <f>IFERROR(VLOOKUP(D134,DB!A:G,7,0),"")</f>
        <v/>
      </c>
      <c r="K134" s="109"/>
      <c r="L134" s="109" t="str">
        <f>IFERROR(VLOOKUP(D134,DB!A:I,9,0),"")</f>
        <v/>
      </c>
    </row>
    <row r="135" spans="1:12">
      <c r="A135" s="138"/>
      <c r="B135" s="138" t="str">
        <f>IFERROR(VLOOKUP(D135,DB!A:K,11,0),"")</f>
        <v/>
      </c>
      <c r="C135" s="138"/>
      <c r="D135" s="138"/>
      <c r="E135" s="138"/>
      <c r="F135" s="139"/>
      <c r="G135" s="111">
        <f ca="1">IFERROR(NOW()-F135,"")</f>
        <v>45980.53982928241</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45980.53982928241</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45980.53982928241</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45980.53982928241</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45980.53982928241</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45980.53982928241</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45980.53982928241</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45980.53982928241</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45980.53982928241</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45980.53982928241</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45980.53982928241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45980.53982928241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45980.53982928241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45980.53982928241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45980.53982928241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45980.53982928241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45980.53982928241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45980.53982928241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45980.53982928241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45980.53982928241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45980.53982928241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45980.53982928241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45980.53982928241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45980.53982928241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45980.53982928241</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45980.53982928241</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45980.53982928241</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45980.53982928241</v>
      </c>
      <c r="H162" s="139"/>
      <c r="I162" s="138" t="str">
        <f>IFERROR(VLOOKUP(D162,DB!A:F,6,0),"")</f>
        <v/>
      </c>
      <c r="J162" s="138" t="str">
        <f>IFERROR(VLOOKUP(D162,DB!A:G,7,0),"")</f>
        <v/>
      </c>
      <c r="K162" s="138"/>
      <c r="L162" s="138" t="str">
        <f>IFERROR(VLOOKUP(D162,DB!A:I,9,0),"")</f>
        <v/>
      </c>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1</v>
      </c>
      <c r="D2" s="119" t="s">
        <v>37423</v>
      </c>
      <c r="E2" s="109" t="s">
        <v>39021</v>
      </c>
      <c r="F2" s="121">
        <v>45980.415509259263</v>
      </c>
      <c r="G2" s="104">
        <f t="shared" ref="G2:G28" ca="1" si="0">IFERROR(NOW()-F2,"-")</f>
        <v>0.1243200231474475</v>
      </c>
      <c r="H2" s="121">
        <v>45980.415509259263</v>
      </c>
      <c r="I2" s="119" t="str">
        <f>IFERROR(VLOOKUP(D2,DB!A:F,6,0),"")</f>
        <v>Generator-SG</v>
      </c>
      <c r="J2" s="119" t="str">
        <f>IFERROR(VLOOKUP(D2,DB!A:G,7,0),"")</f>
        <v>Dead</v>
      </c>
      <c r="K2" s="122" t="s">
        <v>39121</v>
      </c>
      <c r="L2" s="123" t="str">
        <f>IFERROR(VLOOKUP(D2,DB!A:I,9,0),"")</f>
        <v>Latis</v>
      </c>
    </row>
    <row r="3" spans="1:16382" ht="31.5" customHeight="1">
      <c r="A3" s="118"/>
      <c r="B3" s="119" t="str">
        <f>IFERROR(VLOOKUP(D3,DB!A:K,11,0),"")</f>
        <v/>
      </c>
      <c r="C3" s="120"/>
      <c r="D3" s="119"/>
      <c r="E3" s="109"/>
      <c r="F3" s="121"/>
      <c r="G3" s="104">
        <f t="shared" ca="1" si="0"/>
        <v>45980.53982928241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45980.53982928241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45980.53982928241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45980.53982928241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45980.53982928241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45980.53982928241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45980.53982928241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45980.53982928241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45980.53982928241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45980.53982928241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45980.53982928241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45980.53982928241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45980.53982928241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45980.53982928241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45980.53982928241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45980.53982928241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45980.53982928241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45980.53982928241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45980.53982928241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45980.53982928241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45980.53982928241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45980.53982928241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45980.53982928241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45980.53982928241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45980.53982928241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45980.53982928241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ref="G29:G62" ca="1" si="1">IFERROR(NOW()-F29,"-")</f>
        <v>45980.53982928241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45980.53982928241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45980.53982928241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45980.53982928241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45980.53982928241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45980.53982928241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45980.53982928241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45980.53982928241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45980.53982928241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45980.53982928241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45980.53982928241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45980.53982928241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45980.53982928241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45980.53982928241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45980.53982928241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45980.53982928241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45980.53982928241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45980.53982928241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45980.53982928241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45980.53982928241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45980.53982928241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45980.53982928241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45980.53982928241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45980.53982928241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45980.53982928241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45980.53982928241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45980.53982928241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45980.53982928241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45980.53982928241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45980.53982928241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45980.53982928241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45980.53982928241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45980.53982928241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45980.53982928241</v>
      </c>
      <c r="H62" s="121"/>
      <c r="I62" s="119" t="str">
        <f>IFERROR(VLOOKUP(D62,DB!A:F,6,0),"")</f>
        <v/>
      </c>
      <c r="J62" s="119" t="str">
        <f>IFERROR(VLOOKUP(D62,DB!A:G,7,0),"")</f>
        <v/>
      </c>
      <c r="K62" s="122"/>
      <c r="L62" s="123" t="str">
        <f>IFERROR(VLOOKUP(D62,DB!A:I,9,0),"")</f>
        <v/>
      </c>
    </row>
  </sheetData>
  <dataValidations count="2">
    <dataValidation allowBlank="1" showInputMessage="1" showErrorMessage="1" sqref="E1" xr:uid="{9E1BC488-8814-4F8A-8DBE-742B3278AB71}"/>
    <dataValidation type="list" allowBlank="1" showInputMessage="1" showErrorMessage="1" sqref="E2:E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2025-11-19T09:57:22Z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