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25" documentId="120_S{2AC9BD13-BADA-5192-A53E-5A8FF88502F6}" xr6:coauthVersionLast="47" xr6:coauthVersionMax="47" xr10:uidLastSave="{A0C3FAEF-5B93-4B30-81B3-5271E5FA0121}"/>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<sst xmlns="http://schemas.openxmlformats.org/spreadsheetml/2006/main" count="180296" uniqueCount="39133">
  <si>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</si>
  <si>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</si>
  <si>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</si>
  <si>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</si>
  <si>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</si>
  <si>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</si>
  <si>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</si>
  <si>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</si>
  <si>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</si>
  <si>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</si>
  <si>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</si>
  <si>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</si>
  <si>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</si>
  <si>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</si>
  <si>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</si>
  <si>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</si>
  <si>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</si>
  <si>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</si>
  <si>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</si>
  <si>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</si>
  <si>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</si>
  <si>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</si>
  <si>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</si>
  <si>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</si>
  <si>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</si>
  <si>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</si>
  <si>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</si>
  <si>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</si>
  <si>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</si>
  <si>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</si>
  <si>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</si>
  <si>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</si>
  <si>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</si>
  <si>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</si>
  <si>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</si>
  <si>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</si>
  <si>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</si>
  <si>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</si>
  <si>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</si>
  <si>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</si>
  <si>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</si>
  <si>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</si>
  <si>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</si>
  <si>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</si>
  <si>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</si>
  <si>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</si>
  <si>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</si>
  <si>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</si>
  <si>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</si>
  <si>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</si>
  <si>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</si>
  <si>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</si>
  <si>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</si>
  <si>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</si>
  <si>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</si>
  <si>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</si>
  <si>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</si>
  <si>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</si>
  <si>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</si>
  <si>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</si>
  <si>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</si>
  <si>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</si>
  <si>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</si>
  <si>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</si>
  <si>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</si>
  <si>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</si>
  <si>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</si>
  <si>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</si>
  <si>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</si>
  <si>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</si>
  <si>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</si>
  <si>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</si>
  <si>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</si>
  <si>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</si>
  <si>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</si>
  <si>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</si>
  <si>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</si>
  <si>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</si>
  <si>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</si>
  <si>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</si>
  <si>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</si>
  <si>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</si>
  <si>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</si>
  <si>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</si>
  <si>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</si>
  <si>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</si>
  <si>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</si>
  <si>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</si>
  <si>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</si>
  <si>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</si>
  <si>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</si>
  <si>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</si>
  <si>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</si>
  <si>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</si>
  <si>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</si>
  <si>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</si>
  <si>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</si>
  <si>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</si>
  <si>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</si>
  <si>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</si>
  <si>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</si>
  <si>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</si>
  <si>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</si>
  <si>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</si>
  <si>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</si>
  <si>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</si>
  <si>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</si>
  <si>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</si>
  <si>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</si>
  <si>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</si>
  <si>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</si>
  <si>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</si>
  <si>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</si>
  <si>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</si>
  <si>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</si>
  <si>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</si>
  <si>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</si>
  <si>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</si>
  <si>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</si>
  <si>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</si>
  <si>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</si>
  <si>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</si>
  <si>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</si>
  <si>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</si>
  <si>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</si>
  <si>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</si>
  <si>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</si>
  <si>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</si>
  <si>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</si>
  <si>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</si>
  <si>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</si>
  <si>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</si>
  <si>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</si>
  <si>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</si>
  <si>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</si>
  <si>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</si>
  <si>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</si>
  <si>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</si>
  <si>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</si>
  <si>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</si>
  <si>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</si>
  <si>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</si>
  <si>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</si>
  <si>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</si>
  <si>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</si>
  <si>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</si>
  <si>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</si>
  <si>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</si>
  <si>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</si>
  <si>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</si>
  <si>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</si>
  <si>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</si>
  <si>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</si>
  <si>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</si>
  <si>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</si>
  <si>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</si>
  <si>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</si>
  <si>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</si>
  <si>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</si>
  <si>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</si>
  <si>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</si>
  <si>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</si>
  <si>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</si>
  <si>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</si>
  <si>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</si>
  <si>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</si>
  <si>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</si>
  <si>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</si>
  <si>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</si>
  <si>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</si>
  <si>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</si>
  <si>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</si>
  <si>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</si>
  <si>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</si>
  <si>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</si>
  <si>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</si>
  <si>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</si>
  <si>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</si>
  <si>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</si>
  <si>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</si>
  <si>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</si>
  <si>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</si>
  <si>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</si>
  <si>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</si>
  <si>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</si>
  <si>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</si>
  <si>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</si>
  <si>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</si>
  <si>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</si>
  <si>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</si>
  <si>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</si>
  <si>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</si>
  <si>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</si>
  <si>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</si>
  <si>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</si>
  <si>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</si>
  <si>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</si>
  <si>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</si>
  <si>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</si>
  <si>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</si>
  <si>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</si>
  <si>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</si>
  <si>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</si>
  <si>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</si>
  <si>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</si>
  <si>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</si>
  <si>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</si>
  <si>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</si>
  <si>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</si>
  <si>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</si>
  <si>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</si>
  <si>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</si>
  <si>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</si>
  <si>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</si>
  <si>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</si>
  <si>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</si>
  <si>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</si>
  <si>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</si>
  <si>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</si>
  <si>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</si>
  <si>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</si>
  <si>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</si>
  <si>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</si>
  <si>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</si>
  <si>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</si>
  <si>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</si>
  <si>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</si>
  <si>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</si>
  <si>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</si>
  <si>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</si>
  <si>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</si>
  <si>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</si>
  <si>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</si>
  <si>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</si>
  <si>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</si>
  <si>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</si>
  <si>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</si>
  <si>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</si>
  <si>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</si>
  <si>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</si>
  <si>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</si>
  <si>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</si>
  <si>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</si>
  <si>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</si>
  <si>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</si>
  <si>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</si>
  <si>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</si>
  <si>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</si>
  <si>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</si>
  <si>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</si>
  <si>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</si>
  <si>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</si>
  <si>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</si>
  <si>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</si>
  <si>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</si>
  <si>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</si>
  <si>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</si>
  <si>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</si>
  <si>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</si>
  <si>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</si>
  <si>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</si>
  <si>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</si>
  <si>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</si>
  <si>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</si>
  <si>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</si>
  <si>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</si>
  <si>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</si>
  <si>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</si>
  <si>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</si>
  <si>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</si>
  <si>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</si>
  <si>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</si>
  <si>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</si>
  <si>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</si>
  <si>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</si>
  <si>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</si>
  <si>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</si>
  <si>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</si>
  <si>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</si>
  <si>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</si>
  <si>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</si>
  <si>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</si>
  <si>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</si>
  <si>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</si>
  <si>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</si>
  <si>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</si>
  <si>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</si>
  <si>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</si>
  <si>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</si>
  <si>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</si>
  <si>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</si>
  <si>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</si>
  <si>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</si>
  <si>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</si>
  <si>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</si>
  <si>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</si>
  <si>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</si>
  <si>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</si>
  <si>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</si>
  <si>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</si>
  <si>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</si>
  <si>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</si>
  <si>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</si>
  <si>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</si>
  <si>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</si>
  <si>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</si>
  <si>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</si>
  <si>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</si>
  <si>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</si>
  <si>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</si>
  <si>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</si>
  <si>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</si>
  <si>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</si>
  <si>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</si>
  <si>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</si>
  <si>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</si>
  <si>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</si>
  <si>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</si>
  <si>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</si>
  <si>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</si>
  <si>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</si>
  <si>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</si>
  <si>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</si>
  <si>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</si>
  <si>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</si>
  <si>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</si>
  <si>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</si>
  <si>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</si>
  <si>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</si>
  <si>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</si>
  <si>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</si>
  <si>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</si>
  <si>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</si>
  <si>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</si>
  <si>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</si>
  <si>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</si>
  <si>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</si>
  <si>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</si>
  <si>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</si>
  <si>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</si>
  <si>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</si>
  <si>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</si>
  <si>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</si>
  <si>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</si>
  <si>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</si>
  <si>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</si>
  <si>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</si>
  <si>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</si>
  <si>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</si>
  <si>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</si>
  <si>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</si>
  <si>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</si>
  <si>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</si>
  <si>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</si>
  <si>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</si>
  <si>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</si>
  <si>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</si>
  <si>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</si>
  <si>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</si>
  <si>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</si>
  <si>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</si>
  <si>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</si>
  <si>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</si>
  <si>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</si>
  <si>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</si>
  <si>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</si>
  <si>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</si>
  <si>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</si>
  <si>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</si>
  <si>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</si>
  <si>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</si>
  <si>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</si>
  <si>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</si>
  <si>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</si>
  <si>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</si>
  <si>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</si>
  <si>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</si>
  <si>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</si>
  <si>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</si>
  <si>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</si>
  <si>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</si>
  <si>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</si>
  <si>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</si>
  <si>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</si>
  <si>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</si>
  <si>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</si>
  <si>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</si>
  <si>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</si>
  <si>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</si>
  <si>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</si>
  <si>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</si>
  <si>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</si>
  <si>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</si>
  <si>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</si>
  <si>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</si>
  <si>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</si>
  <si>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</si>
  <si>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</si>
  <si>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</si>
  <si>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</si>
  <si>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</si>
  <si>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</si>
  <si>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</si>
  <si>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</si>
  <si>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</si>
  <si>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</si>
  <si>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</si>
  <si>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</si>
  <si>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</si>
  <si>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</si>
  <si>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</si>
  <si>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</si>
  <si>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</si>
  <si>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</si>
  <si>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</si>
  <si>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</si>
  <si>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</si>
  <si>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</si>
  <si>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</si>
  <si>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</si>
  <si>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</si>
  <si>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</si>
  <si>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</si>
  <si>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</si>
  <si>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</si>
  <si>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</si>
  <si>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</si>
  <si>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</si>
  <si>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</si>
  <si>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</si>
  <si>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</si>
  <si>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</si>
  <si>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</si>
  <si>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</si>
  <si>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</si>
  <si>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</si>
  <si>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</si>
  <si>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</si>
  <si>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</si>
  <si>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</si>
  <si>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</si>
  <si>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</si>
  <si>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</si>
  <si>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</si>
  <si>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</si>
  <si>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</si>
  <si>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</si>
  <si>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</si>
  <si>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</si>
  <si>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</si>
  <si>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</si>
  <si>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</si>
  <si>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</si>
  <si>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</si>
  <si>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</si>
  <si>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</si>
  <si>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</si>
  <si>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</si>
  <si>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</si>
  <si>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</si>
  <si>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</si>
  <si>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</si>
  <si>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</si>
  <si>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</si>
  <si>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</si>
  <si>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</si>
  <si>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</si>
  <si>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</si>
  <si>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</si>
  <si>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</si>
  <si>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</si>
  <si>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</si>
  <si>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</si>
  <si>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</si>
  <si>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</si>
  <si>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</si>
  <si>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</si>
  <si>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</si>
  <si>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</si>
  <si>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</si>
  <si>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</si>
  <si>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</si>
  <si>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</si>
  <si>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</si>
  <si>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</si>
  <si>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</si>
  <si>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</si>
  <si>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</si>
  <si>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</si>
  <si>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</si>
  <si>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</si>
  <si>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</si>
  <si>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</si>
  <si>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</si>
  <si>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</si>
  <si>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</si>
  <si>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</si>
  <si>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</si>
  <si>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</si>
  <si>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</si>
  <si>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</si>
  <si>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</si>
  <si>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</si>
  <si>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</si>
  <si>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</si>
  <si>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</si>
  <si>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</si>
  <si>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</si>
  <si>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</si>
  <si>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</si>
  <si>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</si>
  <si>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</si>
  <si>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</si>
  <si>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</si>
  <si>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</si>
  <si>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</si>
  <si>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</si>
  <si>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</si>
  <si>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</si>
  <si>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</si>
  <si>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</si>
  <si>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</si>
  <si>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</si>
  <si>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</si>
  <si>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</si>
  <si>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</si>
  <si>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</si>
  <si>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</si>
  <si>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</si>
  <si>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</si>
  <si>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</si>
  <si>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</si>
  <si>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</si>
  <si>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</si>
  <si>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</si>
  <si>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</si>
  <si>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</si>
  <si>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</si>
  <si>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</si>
  <si>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</si>
  <si>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</si>
  <si>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</si>
  <si>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</si>
  <si>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</si>
  <si>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</si>
  <si>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</si>
  <si>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</si>
  <si>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</si>
  <si>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</si>
  <si>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</si>
  <si>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</si>
  <si>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</si>
  <si>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</si>
  <si>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</si>
  <si>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</si>
  <si>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</si>
  <si>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</si>
  <si>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</si>
  <si>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</si>
  <si>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</si>
  <si>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</si>
  <si>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</si>
  <si>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</si>
  <si>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</si>
  <si>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</si>
  <si>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</si>
  <si>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</si>
  <si>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</si>
  <si>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</si>
  <si>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</si>
  <si>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</si>
  <si>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</si>
  <si>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</si>
  <si>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</si>
  <si>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</si>
  <si>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</si>
  <si>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</si>
  <si>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</si>
  <si>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</si>
  <si>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</si>
  <si>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</si>
  <si>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</si>
  <si>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</si>
  <si>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</si>
  <si>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</si>
  <si>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</si>
  <si>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</si>
  <si>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</si>
  <si>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</si>
  <si>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</si>
  <si>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</si>
  <si>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</si>
  <si>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</si>
  <si>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</si>
  <si>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</si>
  <si>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</si>
  <si>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</si>
  <si>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</si>
  <si>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</si>
  <si>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</si>
  <si>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</si>
  <si>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</si>
  <si>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</si>
  <si>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</si>
  <si>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</si>
  <si>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</si>
  <si>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</si>
  <si>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</si>
  <si>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</si>
  <si>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</si>
  <si>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</si>
  <si>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</si>
  <si>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</si>
  <si>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</si>
  <si>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</si>
  <si>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</si>
  <si>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</si>
  <si>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</si>
  <si>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</si>
  <si>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</si>
  <si>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</si>
  <si>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</si>
  <si>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</si>
  <si>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</si>
  <si>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</si>
  <si>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</si>
  <si>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</si>
  <si>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</si>
  <si>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</si>
  <si>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</si>
  <si>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</si>
  <si>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</si>
  <si>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</si>
  <si>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</si>
  <si>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</si>
  <si>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</si>
  <si>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</si>
  <si>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</si>
  <si>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</si>
  <si>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</si>
  <si>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</si>
  <si>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</si>
  <si>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</si>
  <si>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</si>
  <si>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</si>
  <si>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</si>
  <si>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</si>
  <si>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</si>
  <si>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</si>
  <si>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</si>
  <si>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</si>
  <si>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</si>
  <si>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</si>
  <si>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</si>
  <si>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</si>
  <si>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</si>
  <si>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</si>
  <si>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</si>
  <si>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</si>
  <si>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</si>
  <si>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</si>
  <si>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</si>
  <si>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</si>
  <si>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</si>
  <si>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</si>
  <si>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</si>
  <si>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</si>
  <si>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</si>
  <si>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</si>
  <si>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</si>
  <si>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</si>
  <si>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</si>
  <si>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</si>
  <si>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</si>
  <si>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</si>
  <si>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</si>
  <si>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</si>
  <si>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</si>
  <si>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</si>
  <si>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</si>
  <si>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</si>
  <si>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</si>
  <si>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</si>
  <si>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</si>
  <si>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</si>
  <si>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</si>
  <si>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</si>
  <si>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</si>
  <si>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</si>
  <si>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</si>
  <si>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</si>
  <si>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</si>
  <si>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</si>
  <si>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</si>
  <si>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</si>
  <si>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</si>
  <si>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</si>
  <si>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</si>
  <si>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</si>
  <si>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</si>
  <si>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</si>
  <si>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</si>
  <si>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</si>
  <si>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</si>
  <si>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</si>
  <si>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</si>
  <si>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</si>
  <si>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</si>
  <si>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</si>
  <si>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</si>
  <si>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</si>
  <si>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</si>
  <si>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</si>
  <si>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</si>
  <si>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</si>
  <si>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</si>
  <si>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</si>
  <si>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</si>
  <si>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</si>
  <si>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</si>
  <si>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</si>
  <si>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</si>
  <si>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</si>
  <si>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</si>
  <si>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</si>
  <si>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</si>
  <si>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</si>
  <si>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</si>
  <si>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</si>
  <si>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</si>
  <si>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</si>
  <si>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</si>
  <si>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</si>
  <si>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</si>
  <si>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</si>
  <si>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</si>
  <si>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</si>
  <si>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</si>
  <si>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</si>
  <si>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</si>
  <si>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</si>
  <si>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</si>
  <si>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</si>
  <si>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</si>
  <si>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</si>
  <si>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</si>
  <si>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</si>
  <si>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</si>
  <si>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</si>
  <si>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</si>
  <si>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</si>
  <si>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</si>
  <si>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</si>
  <si>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</si>
  <si>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</si>
  <si>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</si>
  <si>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</si>
  <si>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</si>
  <si>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</si>
  <si>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</si>
  <si>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</si>
  <si>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</si>
  <si>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</si>
  <si>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</si>
  <si>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</si>
  <si>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</si>
  <si>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</si>
  <si>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</si>
  <si>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</si>
  <si>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</si>
  <si>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</si>
  <si>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</si>
  <si>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</si>
  <si>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</si>
  <si>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</si>
  <si>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</si>
  <si>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</si>
  <si>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</si>
  <si>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</si>
  <si>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</si>
  <si>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</si>
  <si>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</si>
  <si>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</si>
  <si>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</si>
  <si>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</si>
  <si>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</si>
  <si>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</si>
  <si>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</si>
  <si>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</si>
  <si>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</si>
  <si>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</si>
  <si>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</si>
  <si>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</si>
  <si>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</si>
  <si>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</si>
  <si>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</si>
  <si>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</si>
  <si>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</si>
  <si>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</si>
  <si>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</si>
  <si>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</si>
  <si>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</si>
  <si>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</si>
  <si>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</si>
  <si>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</si>
  <si>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</si>
  <si>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</si>
  <si>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</si>
  <si>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</si>
  <si>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</si>
  <si>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</si>
  <si>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</si>
  <si>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</si>
  <si>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</si>
  <si>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</si>
  <si>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</si>
  <si>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</si>
  <si>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</si>
  <si>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</si>
  <si>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</si>
  <si>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</si>
  <si>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</si>
  <si>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</si>
  <si>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</si>
  <si>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</si>
  <si>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</si>
  <si>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</si>
  <si>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</si>
  <si>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</si>
  <si>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</si>
  <si>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</si>
  <si>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</si>
  <si>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</si>
  <si>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</si>
  <si>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</si>
  <si>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</si>
  <si>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</si>
  <si>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</si>
  <si>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</si>
  <si>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</si>
  <si>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</si>
  <si>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</si>
  <si>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</si>
  <si>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</si>
  <si>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</si>
  <si>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</si>
  <si>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</si>
  <si>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</si>
  <si>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</si>
  <si>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</si>
  <si>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</si>
  <si>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</si>
  <si>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</si>
  <si>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</si>
  <si>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</si>
  <si>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</si>
  <si>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</si>
  <si>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</si>
  <si>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</si>
  <si>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</si>
  <si>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</si>
  <si>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</si>
  <si>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</si>
  <si>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</si>
  <si>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</si>
  <si>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</si>
  <si>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</si>
  <si>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</si>
  <si>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</si>
  <si>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</si>
  <si>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</si>
  <si>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</si>
  <si>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</si>
  <si>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</si>
  <si>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</si>
  <si>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</si>
  <si>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</si>
  <si>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</si>
  <si>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</si>
  <si>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</si>
  <si>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</si>
  <si>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</si>
  <si>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</si>
  <si>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</si>
  <si>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</si>
  <si>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</si>
  <si>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</si>
  <si>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</si>
  <si>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</si>
  <si>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</si>
  <si>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</si>
  <si>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</si>
  <si>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</si>
  <si>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</si>
  <si>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</si>
  <si>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</si>
  <si>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</si>
  <si>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</si>
  <si>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</si>
  <si>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</si>
  <si>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</si>
  <si>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</si>
  <si>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</si>
  <si>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</si>
  <si>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</si>
  <si>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</si>
  <si>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</si>
  <si>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</si>
  <si>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</si>
  <si>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</si>
  <si>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</si>
  <si>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</si>
  <si>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</si>
  <si>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</si>
  <si>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</si>
  <si>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</si>
  <si>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</si>
  <si>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</si>
  <si>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</si>
  <si>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</si>
  <si>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</si>
  <si>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</si>
  <si>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</si>
  <si>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</si>
  <si>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</si>
  <si>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</si>
  <si>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</si>
  <si>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</si>
  <si>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</si>
  <si>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</si>
  <si>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</si>
  <si>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</si>
  <si>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</si>
  <si>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</si>
  <si>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</si>
  <si>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</si>
  <si>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</si>
  <si>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</si>
  <si>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</si>
  <si>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</si>
  <si>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</si>
  <si>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</si>
  <si>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</si>
  <si>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</si>
  <si>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</si>
  <si>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</si>
  <si>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</si>
  <si>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</si>
  <si>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</si>
  <si>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</si>
  <si>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</si>
  <si>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</si>
  <si>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</si>
  <si>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</si>
  <si>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</si>
  <si>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</si>
  <si>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</si>
  <si>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</si>
  <si>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</si>
  <si>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</si>
  <si>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</si>
  <si>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</si>
  <si>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</si>
  <si>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</si>
  <si>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</si>
  <si>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</si>
  <si>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</si>
  <si>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</si>
  <si>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</si>
  <si>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</si>
  <si>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</si>
  <si>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</si>
  <si>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</si>
  <si>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</si>
  <si>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</si>
  <si>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</si>
  <si>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</si>
  <si>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</si>
  <si>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</si>
  <si>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</si>
  <si>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</si>
  <si>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</si>
  <si>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</si>
  <si>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</si>
  <si>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</si>
  <si>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</si>
  <si>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</si>
  <si>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</si>
  <si>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</si>
  <si>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</si>
  <si>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</si>
  <si>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</si>
  <si>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</si>
  <si>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</si>
  <si>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</si>
  <si>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</si>
  <si>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</si>
  <si>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</si>
  <si>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</si>
  <si>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</si>
  <si>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</si>
  <si>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</si>
  <si>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</si>
  <si>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</si>
  <si>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</si>
  <si>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</si>
  <si>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</si>
  <si>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</si>
  <si>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</si>
  <si>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</si>
  <si>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</si>
  <si>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</si>
  <si>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</si>
  <si>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</si>
  <si>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</si>
  <si>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</si>
  <si>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</si>
  <si>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</si>
  <si>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</si>
  <si>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</si>
  <si>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</si>
  <si>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</si>
  <si>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</si>
  <si>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</si>
  <si>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</si>
  <si>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</si>
  <si>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</si>
  <si>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</si>
  <si>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</si>
  <si>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</si>
  <si>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</si>
  <si>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</si>
  <si>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</si>
  <si>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</si>
  <si>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</si>
  <si>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</si>
  <si>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</si>
  <si>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</si>
  <si>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</si>
  <si>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</si>
  <si>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</si>
  <si>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</si>
  <si>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</si>
  <si>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</si>
  <si>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</si>
  <si>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</si>
  <si>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</si>
  <si>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</si>
  <si>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</si>
  <si>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</si>
  <si>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</si>
  <si>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</si>
  <si>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</si>
  <si>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</si>
  <si>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</si>
  <si>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</si>
  <si>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</si>
  <si>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</si>
  <si>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</si>
  <si>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</si>
  <si>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</si>
  <si>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</si>
  <si>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</si>
  <si>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</si>
  <si>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</si>
  <si>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</si>
  <si>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</si>
  <si>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</si>
  <si>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</si>
  <si>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</si>
  <si>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</si>
  <si>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</si>
  <si>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</si>
  <si>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</si>
  <si>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</si>
  <si>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</si>
  <si>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</si>
  <si>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</si>
  <si>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</si>
  <si>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</si>
  <si>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</si>
  <si>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</si>
  <si>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</si>
  <si>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</si>
  <si>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</si>
  <si>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</si>
  <si>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</si>
  <si>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</si>
  <si>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</si>
  <si>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</si>
  <si>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</si>
  <si>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</si>
  <si>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</si>
  <si>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</si>
  <si>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</si>
  <si>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</si>
  <si>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</si>
  <si>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</si>
  <si>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</si>
  <si>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</si>
  <si>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</si>
  <si>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</si>
  <si>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</si>
  <si>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</si>
  <si>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</si>
  <si>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</si>
  <si>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</si>
  <si>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</si>
  <si>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</si>
  <si>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</si>
  <si>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</si>
  <si>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</si>
  <si>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</si>
  <si>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</si>
  <si>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</si>
  <si>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</si>
  <si>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</si>
  <si>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</si>
  <si>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</si>
  <si>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</si>
  <si>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</si>
  <si>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</si>
  <si>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</si>
  <si>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</si>
  <si>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</si>
  <si>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</si>
  <si>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</si>
  <si>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</si>
  <si>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</si>
  <si>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</si>
  <si>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</si>
  <si>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</si>
  <si>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</si>
  <si>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</si>
  <si>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</si>
  <si>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</si>
  <si>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</si>
  <si>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</si>
  <si>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</si>
  <si>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</si>
  <si>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</si>
  <si>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</si>
  <si>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</si>
  <si>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</si>
  <si>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</si>
  <si>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</si>
  <si>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</si>
  <si>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</si>
  <si>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</si>
  <si>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</si>
  <si>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</si>
  <si>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</si>
  <si>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</si>
  <si>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</si>
  <si>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</si>
  <si>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</si>
  <si>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</si>
  <si>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</si>
  <si>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</si>
  <si>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</si>
  <si>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</si>
  <si>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</si>
  <si>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</si>
  <si>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</si>
  <si>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</si>
  <si>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</si>
  <si>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</si>
  <si>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</si>
  <si>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</si>
  <si>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</si>
  <si>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</si>
  <si>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</si>
  <si>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</si>
  <si>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</si>
  <si>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</si>
  <si>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</si>
  <si>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</si>
  <si>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</si>
  <si>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</si>
  <si>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</si>
  <si>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</si>
  <si>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</si>
  <si>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</si>
  <si>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</si>
  <si>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</si>
  <si>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</si>
  <si>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</si>
  <si>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</si>
  <si>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</si>
  <si>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</si>
  <si>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</si>
  <si>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</si>
  <si>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</si>
  <si>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</si>
  <si>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</si>
  <si>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</si>
  <si>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</si>
  <si>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</si>
  <si>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</si>
  <si>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</si>
  <si>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</si>
  <si>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</si>
  <si>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</si>
  <si>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</si>
  <si>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</si>
  <si>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</si>
  <si>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</si>
  <si>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</si>
  <si>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</si>
  <si>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</si>
  <si>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</si>
  <si>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</si>
  <si>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</si>
  <si>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</si>
  <si>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</si>
  <si>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</si>
  <si>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</si>
  <si>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</si>
  <si>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</si>
  <si>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</si>
  <si>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</si>
  <si>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</si>
  <si>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</si>
  <si>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</si>
  <si>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</si>
  <si>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</si>
  <si>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</si>
  <si>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</si>
  <si>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</si>
  <si>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</si>
  <si>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</si>
  <si>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</si>
  <si>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</si>
  <si>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</si>
  <si>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</si>
  <si>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</si>
  <si>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</si>
  <si>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</si>
  <si>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</si>
  <si>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</si>
  <si>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</si>
  <si>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</si>
  <si>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</si>
  <si>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</si>
  <si>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</si>
  <si>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</si>
  <si>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</si>
  <si>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</si>
  <si>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</si>
  <si>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</si>
  <si>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</si>
  <si>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</si>
  <si>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</si>
  <si>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</si>
  <si>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</si>
  <si>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</si>
  <si>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</si>
  <si>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</si>
  <si>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</si>
  <si>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</si>
  <si>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</si>
  <si>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</si>
  <si>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</si>
  <si>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</si>
  <si>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</si>
  <si>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</si>
  <si>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</si>
  <si>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</si>
  <si>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</si>
  <si>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</si>
  <si>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</si>
  <si>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</si>
  <si>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</si>
  <si>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</si>
  <si>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</si>
  <si>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</si>
  <si>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</si>
  <si>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</si>
  <si>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</si>
  <si>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</si>
  <si>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</si>
  <si>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</si>
  <si>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</si>
  <si>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</si>
  <si>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</si>
  <si>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</si>
  <si>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</si>
  <si>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</si>
  <si>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</si>
  <si>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</si>
  <si>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</si>
  <si>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</si>
  <si>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</si>
  <si>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</si>
  <si>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</si>
  <si>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</si>
  <si>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</si>
  <si>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</si>
  <si>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</si>
  <si>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</si>
  <si>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</si>
  <si>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</si>
  <si>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</si>
  <si>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</si>
  <si>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</si>
  <si>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</si>
  <si>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</si>
  <si>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</si>
  <si>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</si>
  <si>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</si>
  <si>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</si>
  <si>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</si>
  <si>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</si>
  <si>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</si>
  <si>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</si>
  <si>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</si>
  <si>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</si>
  <si>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</si>
  <si>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</si>
  <si>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</si>
  <si>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</si>
  <si>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</si>
  <si>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</si>
  <si>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</si>
  <si>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</si>
  <si>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</si>
  <si>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</si>
  <si>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</si>
  <si>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</si>
  <si>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</si>
  <si>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</si>
  <si>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</si>
  <si>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</si>
  <si>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</si>
  <si>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</si>
  <si>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</si>
  <si>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</si>
  <si>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</si>
  <si>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</si>
  <si>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</si>
  <si>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</si>
  <si>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</si>
  <si>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</si>
  <si>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</si>
  <si>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</si>
  <si>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</si>
  <si>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</si>
  <si>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</si>
  <si>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</si>
  <si>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</si>
  <si>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</si>
  <si>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</si>
  <si>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</si>
  <si>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</si>
  <si>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</si>
  <si>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</si>
  <si>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</si>
  <si>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</si>
  <si>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</si>
  <si>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</si>
  <si>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</si>
  <si>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</si>
  <si>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</si>
  <si>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</si>
  <si>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</si>
  <si>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</si>
  <si>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</si>
  <si>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</si>
  <si>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</si>
  <si>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</si>
  <si>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</si>
  <si>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</si>
  <si>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</si>
  <si>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</si>
  <si>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</si>
  <si>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</si>
  <si>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</si>
  <si>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</si>
  <si>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</si>
  <si>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</si>
  <si>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</si>
  <si>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</si>
  <si>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</si>
  <si>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</si>
  <si>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</si>
  <si>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</si>
  <si>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</si>
  <si>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</si>
  <si>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</si>
  <si>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</si>
  <si>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</si>
  <si>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</si>
  <si>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</si>
  <si>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</si>
  <si>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</si>
  <si>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</si>
  <si>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</si>
  <si>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</si>
  <si>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</si>
  <si>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</si>
  <si>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</si>
  <si>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</si>
  <si>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</si>
  <si>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</si>
  <si>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</si>
  <si>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</si>
  <si>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</si>
  <si>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</si>
  <si>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</si>
  <si>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</si>
  <si>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</si>
  <si>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</si>
  <si>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</si>
  <si>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</si>
  <si>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</si>
  <si>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</si>
  <si>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</si>
  <si>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</si>
  <si>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</si>
  <si>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</si>
  <si>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</si>
  <si>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</si>
  <si>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</si>
  <si>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</si>
  <si>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</si>
  <si>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</si>
  <si>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</si>
  <si>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</si>
  <si>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</si>
  <si>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</si>
  <si>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</si>
  <si>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</si>
  <si>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</si>
  <si>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</si>
  <si>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</si>
  <si>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</si>
  <si>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</si>
  <si>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</si>
  <si>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</si>
  <si>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</si>
  <si>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</si>
  <si>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</si>
  <si>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</si>
  <si>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</si>
  <si>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</si>
  <si>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</si>
  <si>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</si>
  <si>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</si>
  <si>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</si>
  <si>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</si>
  <si>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</si>
  <si>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</si>
  <si>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</si>
  <si>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</si>
  <si>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</si>
  <si>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</si>
  <si>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</si>
  <si>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</si>
  <si>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</si>
  <si>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</si>
  <si>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</si>
  <si>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</si>
  <si>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</si>
  <si>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</si>
  <si>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</si>
  <si>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</si>
  <si>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</si>
  <si>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</si>
  <si>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</si>
  <si>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</si>
  <si>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</si>
  <si>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</si>
  <si>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</si>
  <si>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</si>
  <si>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</si>
  <si>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</si>
  <si>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</si>
  <si>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</si>
  <si>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</si>
  <si>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</si>
  <si>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</si>
  <si>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</si>
  <si>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</si>
  <si>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</si>
  <si>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</si>
  <si>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</si>
  <si>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</si>
  <si>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</si>
  <si>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</si>
  <si>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</si>
  <si>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</si>
  <si>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</si>
  <si>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</si>
  <si>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</si>
  <si>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</si>
  <si>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</si>
  <si>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</si>
  <si>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</si>
  <si>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</si>
  <si>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</si>
  <si>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</si>
  <si>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</si>
  <si>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</si>
  <si>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</si>
  <si>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</si>
  <si>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</si>
  <si>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</si>
  <si>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</si>
  <si>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</si>
  <si>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</si>
  <si>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</si>
  <si>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</si>
  <si>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</si>
  <si>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</si>
  <si>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</si>
  <si>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</si>
  <si>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</si>
  <si>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</si>
  <si>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</si>
  <si>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</si>
  <si>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</si>
  <si>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</si>
  <si>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</si>
  <si>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</si>
  <si>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</si>
  <si>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</si>
  <si>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</si>
  <si>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</si>
  <si>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</si>
  <si>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</si>
  <si>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</si>
  <si>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</si>
  <si>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</si>
  <si>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</si>
  <si>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</si>
  <si>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</si>
  <si>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</si>
  <si>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</si>
  <si>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</si>
  <si>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</si>
  <si>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</si>
  <si>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</si>
  <si>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</si>
  <si>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</si>
  <si>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</si>
  <si>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</si>
  <si>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</si>
  <si>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</si>
  <si>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</si>
  <si>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</si>
  <si>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</si>
  <si>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</si>
  <si>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</si>
  <si>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</si>
  <si>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</si>
  <si>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</si>
  <si>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</si>
  <si>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</si>
  <si>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</si>
  <si>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</si>
  <si>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</si>
  <si>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</si>
  <si>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</si>
  <si>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</si>
  <si>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</si>
  <si>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</si>
  <si>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</si>
  <si>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</si>
  <si>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</si>
  <si>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</si>
  <si>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</si>
  <si>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</si>
  <si>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</si>
  <si>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</si>
  <si>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</si>
  <si>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</si>
  <si>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</si>
  <si>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</si>
  <si>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</si>
  <si>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</si>
  <si>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</si>
  <si>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</si>
  <si>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</si>
  <si>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</si>
  <si>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</si>
  <si>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</si>
  <si>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</si>
  <si>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</si>
  <si>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</si>
  <si>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</si>
  <si>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</si>
  <si>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</si>
  <si>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</si>
  <si>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</si>
  <si>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</si>
  <si>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</si>
  <si>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</si>
  <si>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</si>
  <si>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</si>
  <si>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</si>
  <si>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</si>
  <si>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</si>
  <si>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</si>
  <si>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</si>
  <si>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</si>
  <si>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</si>
  <si>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</si>
  <si>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</si>
  <si>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</si>
  <si>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</si>
  <si>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</si>
  <si>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</si>
  <si>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</si>
  <si>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</si>
  <si>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</si>
  <si>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</si>
  <si>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</si>
  <si>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</si>
  <si>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</si>
  <si>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</si>
  <si>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</si>
  <si>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</si>
  <si>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</si>
  <si>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</si>
  <si>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</si>
  <si>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</si>
  <si>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</si>
  <si>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</si>
  <si>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</si>
  <si>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</si>
  <si>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</si>
  <si>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</si>
  <si>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</si>
  <si>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</si>
  <si>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</si>
  <si>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</si>
  <si>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</si>
  <si>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</si>
  <si>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</si>
  <si>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</si>
  <si>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</si>
  <si>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</si>
  <si>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</si>
  <si>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</si>
  <si>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</si>
  <si>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</si>
  <si>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</si>
  <si>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</si>
  <si>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</si>
  <si>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</si>
  <si>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</si>
  <si>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</si>
  <si>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</si>
  <si>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</si>
  <si>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</si>
  <si>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</si>
  <si>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</si>
  <si>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</si>
  <si>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</si>
  <si>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</si>
  <si>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</si>
  <si>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</si>
  <si>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</si>
  <si>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</si>
  <si>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</si>
  <si>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</si>
  <si>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</si>
  <si>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</si>
  <si>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</si>
  <si>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</si>
  <si>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</si>
  <si>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</si>
  <si>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</si>
  <si>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</si>
  <si>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</si>
  <si>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</si>
  <si>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</si>
  <si>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</si>
  <si>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</si>
  <si>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</si>
  <si>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</si>
  <si>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</si>
  <si>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</si>
  <si>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</si>
  <si>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</si>
  <si>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</si>
  <si>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</si>
  <si>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</si>
  <si>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</si>
  <si>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</si>
  <si>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</si>
  <si>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</si>
  <si>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</si>
  <si>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</si>
  <si>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</si>
  <si>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</si>
  <si>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</si>
  <si>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</si>
  <si>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</si>
  <si>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</si>
  <si>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</si>
  <si>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</si>
  <si>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</si>
  <si>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</si>
  <si>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</si>
  <si>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</si>
  <si>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</si>
  <si>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</si>
  <si>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</si>
  <si>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</si>
  <si>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</si>
  <si>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</si>
  <si>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</si>
  <si>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</si>
  <si>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</si>
  <si>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</si>
  <si>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</si>
  <si>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</si>
  <si>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</si>
  <si>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</si>
  <si>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</si>
  <si>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</si>
  <si>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</si>
  <si>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</si>
  <si>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</si>
  <si>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</si>
  <si>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</si>
  <si>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</si>
  <si>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</si>
  <si>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</si>
  <si>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</si>
  <si>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</si>
  <si>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</si>
  <si>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</si>
  <si>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</si>
  <si>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</si>
  <si>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</si>
  <si>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</si>
  <si>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</si>
  <si>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</si>
  <si>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</si>
  <si>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</si>
  <si>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</si>
  <si>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</si>
  <si>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</si>
  <si>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</si>
  <si>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</si>
  <si>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</si>
  <si>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</si>
  <si>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</si>
  <si>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</si>
  <si>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</si>
  <si>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</si>
  <si>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</si>
  <si>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</si>
  <si>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</si>
  <si>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</si>
  <si>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</si>
  <si>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</si>
  <si>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</si>
  <si>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</si>
  <si>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</si>
  <si>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</si>
  <si>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</si>
  <si>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</si>
  <si>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</si>
  <si>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</si>
  <si>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</si>
  <si>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</si>
  <si>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</si>
  <si>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</si>
  <si>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</si>
  <si>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</si>
  <si>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</si>
  <si>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</si>
  <si>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</si>
  <si>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</si>
  <si>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</si>
  <si>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</si>
  <si>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</si>
  <si>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</si>
  <si>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</si>
  <si>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</si>
  <si>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</si>
  <si>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</si>
  <si>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</si>
  <si>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</si>
  <si>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</si>
  <si>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</si>
  <si>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</si>
  <si>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</si>
  <si>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</si>
  <si>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</si>
  <si>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</si>
  <si>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</si>
  <si>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</si>
  <si>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</si>
  <si>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</si>
  <si>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</si>
  <si>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</si>
  <si>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</si>
  <si>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</si>
  <si>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</si>
  <si>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</si>
  <si>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</si>
  <si>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</si>
  <si>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</si>
  <si>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</si>
  <si>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</si>
  <si>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</si>
  <si>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</si>
  <si>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</si>
  <si>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</si>
  <si>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</si>
  <si>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</si>
  <si>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</si>
  <si>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</si>
  <si>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</si>
  <si>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</si>
  <si>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</si>
  <si>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</si>
  <si>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</si>
  <si>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</si>
  <si>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</si>
  <si>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</si>
  <si>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</si>
  <si>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</si>
  <si>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</si>
  <si>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</si>
  <si>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</si>
  <si>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</si>
  <si>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</si>
  <si>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</si>
  <si>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</si>
  <si>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</si>
  <si>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</si>
  <si>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</si>
  <si>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</si>
  <si>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</si>
  <si>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</si>
  <si>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</si>
  <si>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</si>
  <si>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</si>
  <si>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</si>
  <si>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</si>
  <si>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</si>
  <si>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</si>
  <si>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</si>
  <si>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</si>
  <si>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</si>
  <si>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</si>
  <si>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</si>
  <si>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</si>
  <si>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</si>
  <si>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</si>
  <si>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</si>
  <si>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</si>
  <si>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</si>
  <si>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</si>
  <si>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</si>
  <si>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</si>
  <si>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</si>
  <si>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</si>
  <si>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</si>
  <si>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</si>
  <si>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</si>
  <si>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</si>
  <si>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</si>
  <si>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</si>
  <si>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</si>
  <si>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</si>
  <si>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</si>
  <si>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</si>
  <si>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</si>
  <si>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</si>
  <si>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</si>
  <si>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</si>
  <si>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</si>
  <si>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</si>
  <si>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</si>
  <si>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</si>
  <si>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</si>
  <si>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</si>
  <si>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</si>
  <si>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</si>
  <si>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</si>
  <si>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</si>
  <si>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</si>
  <si>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</si>
  <si>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</si>
  <si>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</si>
  <si>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</si>
  <si>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</si>
  <si>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</si>
  <si>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</si>
  <si>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</si>
  <si>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</si>
  <si>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</si>
  <si>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</si>
  <si>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</si>
  <si>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</si>
  <si>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</si>
  <si>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</si>
  <si>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</si>
  <si>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</si>
  <si>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</si>
  <si>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</si>
  <si>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</si>
  <si>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</si>
  <si>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</si>
  <si>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</si>
  <si>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</si>
  <si>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</si>
  <si>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</si>
  <si>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</si>
  <si>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</si>
  <si>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</si>
  <si>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</si>
  <si>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</si>
  <si>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</si>
  <si>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</si>
  <si>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</si>
  <si>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</si>
  <si>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</si>
  <si>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</si>
  <si>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</si>
  <si>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</si>
  <si>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</si>
  <si>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</si>
  <si>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</si>
  <si>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</si>
  <si>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</si>
  <si>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</si>
  <si>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</si>
  <si>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</si>
  <si>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</si>
  <si>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</si>
  <si>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</si>
  <si>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</si>
  <si>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</si>
  <si>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</si>
  <si>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</si>
  <si>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</si>
  <si>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</si>
  <si>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</si>
  <si>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</si>
  <si>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</si>
  <si>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</si>
  <si>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</si>
  <si>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</si>
  <si>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</si>
  <si>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</si>
  <si>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</si>
  <si>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</si>
  <si>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</si>
  <si>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</si>
  <si>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</si>
  <si>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</si>
  <si>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</si>
  <si>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</si>
  <si>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</si>
  <si>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</si>
  <si>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</si>
  <si>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</si>
  <si>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</si>
  <si>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</si>
  <si>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</si>
  <si>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</si>
  <si>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</si>
  <si>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</si>
  <si>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</si>
  <si>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</si>
  <si>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</si>
  <si>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</si>
  <si>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</si>
  <si>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</si>
  <si>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</si>
  <si>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</si>
  <si>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</si>
  <si>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</si>
  <si>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</si>
  <si>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</si>
  <si>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</si>
  <si>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</si>
  <si>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</si>
  <si>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</si>
  <si>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</si>
  <si>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</si>
  <si>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</si>
  <si>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</si>
  <si>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</si>
  <si>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</si>
  <si>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</si>
  <si>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</si>
  <si>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</si>
  <si>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</si>
  <si>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</si>
  <si>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</si>
  <si>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</si>
  <si>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</si>
  <si>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</si>
  <si>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</si>
  <si>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</si>
  <si>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</si>
  <si>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</si>
  <si>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</si>
  <si>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</si>
  <si>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</si>
  <si>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</si>
  <si>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</si>
  <si>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</si>
  <si>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</si>
  <si>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</si>
  <si>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</si>
  <si>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</si>
  <si>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</si>
  <si>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</si>
  <si>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</si>
  <si>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</si>
  <si>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</si>
  <si>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</si>
  <si>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</si>
  <si>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</si>
  <si>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</si>
  <si>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</si>
  <si>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</si>
  <si>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</si>
  <si>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</si>
  <si>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</si>
  <si>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</si>
  <si>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</si>
  <si>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</si>
  <si>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</si>
  <si>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</si>
  <si>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</si>
  <si>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</si>
  <si>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</si>
  <si>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</si>
  <si>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</si>
  <si>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</si>
  <si>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</si>
  <si>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</si>
  <si>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</si>
  <si>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</si>
  <si>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</si>
  <si>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</si>
  <si>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</si>
  <si>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</si>
  <si>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</si>
  <si>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</si>
  <si>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</si>
  <si>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</si>
  <si>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</si>
  <si>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</si>
  <si>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</si>
  <si>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</si>
  <si>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</si>
  <si>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</si>
  <si>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</si>
  <si>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</si>
  <si>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</si>
  <si>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</si>
  <si>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</si>
  <si>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</si>
  <si>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</si>
  <si>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</si>
  <si>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</si>
  <si>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</si>
  <si>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</si>
  <si>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</si>
  <si>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</si>
  <si>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</si>
  <si>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</si>
  <si>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</si>
  <si>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</si>
  <si>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</si>
  <si>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</si>
  <si>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</si>
  <si>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</si>
  <si>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</si>
  <si>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</si>
  <si>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</si>
  <si>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</si>
  <si>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</si>
  <si>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</si>
  <si>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</si>
  <si>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</si>
  <si>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</si>
  <si>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</si>
  <si>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</si>
  <si>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</si>
  <si>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</si>
  <si>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</si>
  <si>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</si>
  <si>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</si>
  <si>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</si>
  <si>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</si>
  <si>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</si>
  <si>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</si>
  <si>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</si>
  <si>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</si>
  <si>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</si>
  <si>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</si>
  <si>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</si>
  <si>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</si>
  <si>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</si>
  <si>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</si>
  <si>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</si>
  <si>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</si>
  <si>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</si>
  <si>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</si>
  <si>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</si>
  <si>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</si>
  <si>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</si>
  <si>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</si>
  <si>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</si>
  <si>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</si>
  <si>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</si>
  <si>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</si>
  <si>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</si>
  <si>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</si>
  <si>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</si>
  <si>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</si>
  <si>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</si>
  <si>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</si>
  <si>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</si>
  <si>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</si>
  <si>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</si>
  <si>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</si>
  <si>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</si>
  <si>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</si>
  <si>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</si>
  <si>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</si>
  <si>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</si>
  <si>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</si>
  <si>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</si>
  <si>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</si>
  <si>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</si>
  <si>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</si>
  <si>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</si>
  <si>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</si>
  <si>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</si>
  <si>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</si>
  <si>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</si>
  <si>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</si>
  <si>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</si>
  <si>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</si>
  <si>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</si>
  <si>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</si>
  <si>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</si>
  <si>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</si>
  <si>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</si>
  <si>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</si>
  <si>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</si>
  <si>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</si>
  <si>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</si>
  <si>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</si>
  <si>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</si>
  <si>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</si>
  <si>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</si>
  <si>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</si>
  <si>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</si>
  <si>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</si>
  <si>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</si>
  <si>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</si>
  <si>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</si>
  <si>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</si>
  <si>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</si>
  <si>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</si>
  <si>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</si>
  <si>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</si>
  <si>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</si>
  <si>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</si>
  <si>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</si>
  <si>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</si>
  <si>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</si>
  <si>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</si>
  <si>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</si>
  <si>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</si>
  <si>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</si>
  <si>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</si>
  <si>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</si>
  <si>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</si>
  <si>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</si>
  <si>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</si>
  <si>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</si>
  <si>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</si>
  <si>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</si>
  <si>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</si>
  <si>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</si>
  <si>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</si>
  <si>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</si>
  <si>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</si>
  <si>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</si>
  <si>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</si>
  <si>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</si>
  <si>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</si>
  <si>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</si>
  <si>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</si>
  <si>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</si>
  <si>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</si>
  <si>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</si>
  <si>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</si>
  <si>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</si>
  <si>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</si>
  <si>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</si>
  <si>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</si>
  <si>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</si>
  <si>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</si>
  <si>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</si>
  <si>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</si>
  <si>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</si>
  <si>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</si>
  <si>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</si>
  <si>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</si>
  <si>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</si>
  <si>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</si>
  <si>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</si>
  <si>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</si>
  <si>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</si>
  <si>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</si>
  <si>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</si>
  <si>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</si>
  <si>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</si>
  <si>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</si>
  <si>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</si>
  <si>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</si>
  <si>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</si>
  <si>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</si>
  <si>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</si>
  <si>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</si>
  <si>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</si>
  <si>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</si>
  <si>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</si>
  <si>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</si>
  <si>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</si>
  <si>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</si>
  <si>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</si>
  <si>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</si>
  <si>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</si>
  <si>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</si>
  <si>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</si>
  <si>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</si>
  <si>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</si>
  <si>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</si>
  <si>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</si>
  <si>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</si>
  <si>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</si>
  <si>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</si>
  <si>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</si>
  <si>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</si>
  <si>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</si>
  <si>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</si>
  <si>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</si>
  <si>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</si>
  <si>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</si>
  <si>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</si>
  <si>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</si>
  <si>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</si>
  <si>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</si>
  <si>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</si>
  <si>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</si>
  <si>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</si>
  <si>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</si>
  <si>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</si>
  <si>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</si>
  <si>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</si>
  <si>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</si>
  <si>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</si>
  <si>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</si>
  <si>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</si>
  <si>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</si>
  <si>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</si>
  <si>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</si>
  <si>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</si>
  <si>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</si>
  <si>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</si>
  <si>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</si>
  <si>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</si>
  <si>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</si>
  <si>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</si>
  <si>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</si>
  <si>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</si>
  <si>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</si>
  <si>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</si>
  <si>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</si>
  <si>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</si>
  <si>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</si>
  <si>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</si>
  <si>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</si>
  <si>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</si>
  <si>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</si>
  <si>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</si>
  <si>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</si>
  <si>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</si>
  <si>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</si>
  <si>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</si>
  <si>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</si>
  <si>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</si>
  <si>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</si>
  <si>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</si>
  <si>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</si>
  <si>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</si>
  <si>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</si>
  <si>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</si>
  <si>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</si>
  <si>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</si>
  <si>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</si>
  <si>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</si>
  <si>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</si>
  <si>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</si>
  <si>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</si>
  <si>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</si>
  <si>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</si>
  <si>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</si>
  <si>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</si>
  <si>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</si>
  <si>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</si>
  <si>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</si>
  <si>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</si>
  <si>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</si>
  <si>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</si>
  <si>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</si>
  <si>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</si>
  <si>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</si>
  <si>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</si>
  <si>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</si>
  <si>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</si>
  <si>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</si>
  <si>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</si>
  <si>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</si>
  <si>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</si>
  <si>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</si>
  <si>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</si>
  <si>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</si>
  <si>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</si>
  <si>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</si>
  <si>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</si>
  <si>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</si>
  <si>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</si>
  <si>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</si>
  <si>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</si>
  <si>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</si>
  <si>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</si>
  <si>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</si>
  <si>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</si>
  <si>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</si>
  <si>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</si>
  <si>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</si>
  <si>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</si>
  <si>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</si>
  <si>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</si>
  <si>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</si>
  <si>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</si>
  <si>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</si>
  <si>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</si>
  <si>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</si>
  <si>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</si>
  <si>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</si>
  <si>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</si>
  <si>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</si>
  <si>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</si>
  <si>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</si>
  <si>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</si>
  <si>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</si>
  <si>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</si>
  <si>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</si>
  <si>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</si>
  <si>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</si>
  <si>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</si>
  <si>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</si>
  <si>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</si>
  <si>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</si>
  <si>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</si>
  <si>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</si>
  <si>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</si>
  <si>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</si>
  <si>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</si>
  <si>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</si>
  <si>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</si>
  <si>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</si>
  <si>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</si>
  <si>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</si>
  <si>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</si>
  <si>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</si>
  <si>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</si>
  <si>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</si>
  <si>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</si>
  <si>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</si>
  <si>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</si>
  <si>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</si>
  <si>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</si>
  <si>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</si>
  <si>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</si>
  <si>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</si>
  <si>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</si>
  <si>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</si>
  <si>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</si>
  <si>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</si>
  <si>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</si>
  <si>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</si>
  <si>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</si>
  <si>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</si>
  <si>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</si>
  <si>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</si>
  <si>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</si>
  <si>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</si>
  <si>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</si>
  <si>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</si>
  <si>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</si>
  <si>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</si>
  <si>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</si>
  <si>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</si>
  <si>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</si>
  <si>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</si>
  <si>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</si>
  <si>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</si>
  <si>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</si>
  <si>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</si>
  <si>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</si>
  <si>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</si>
  <si>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</si>
  <si>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</si>
  <si>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</si>
  <si>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</si>
  <si>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</si>
  <si>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</si>
  <si>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</si>
  <si>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</si>
  <si>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</si>
  <si>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</si>
  <si>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</si>
  <si>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</si>
  <si>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</si>
  <si>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</si>
  <si>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</si>
  <si>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</si>
  <si>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</si>
  <si>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</si>
  <si>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</si>
  <si>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</si>
  <si>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</si>
  <si>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</si>
  <si>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</si>
  <si>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</si>
  <si>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</si>
  <si>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</si>
  <si>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</si>
  <si>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</si>
  <si>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</si>
  <si>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</si>
  <si>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</si>
  <si>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</si>
  <si>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</si>
  <si>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</si>
  <si>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</si>
  <si>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</si>
  <si>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</si>
  <si>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</si>
  <si>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</si>
  <si>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</si>
  <si>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</si>
  <si>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</si>
  <si>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</si>
  <si>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</si>
  <si>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</si>
  <si>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</si>
  <si>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</si>
  <si>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</si>
  <si>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</si>
  <si>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</si>
  <si>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</si>
  <si>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</si>
  <si>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</si>
  <si>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</si>
  <si>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</si>
  <si>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</si>
  <si>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</si>
  <si>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</si>
  <si>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</si>
  <si>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</si>
  <si>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</si>
  <si>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</si>
  <si>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</si>
  <si>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</si>
  <si>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</si>
  <si>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</si>
  <si>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</si>
  <si>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</si>
  <si>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</si>
  <si>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</si>
  <si>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</si>
  <si>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</si>
  <si>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</si>
  <si>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</si>
  <si>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</si>
  <si>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</si>
  <si>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</si>
  <si>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</si>
  <si>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</si>
  <si>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</si>
  <si>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</si>
  <si>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</si>
  <si>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</si>
  <si>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</si>
  <si>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</si>
  <si>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</si>
  <si>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</si>
  <si>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</si>
  <si>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</si>
  <si>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</si>
  <si>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</si>
  <si>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</si>
  <si>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</si>
  <si>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</si>
  <si>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</si>
  <si>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</si>
  <si>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</si>
  <si>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</si>
  <si>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</si>
  <si>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</si>
  <si>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</si>
  <si>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</si>
  <si>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</si>
  <si>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</si>
  <si>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</si>
  <si>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</si>
  <si>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</si>
  <si>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</si>
  <si>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</si>
  <si>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</si>
  <si>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</si>
  <si>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</si>
  <si>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</si>
  <si>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</si>
  <si>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</si>
  <si>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</si>
  <si>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</si>
  <si>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</si>
  <si>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</si>
  <si>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</si>
  <si>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</si>
  <si>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</si>
  <si>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</si>
  <si>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</si>
  <si>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</si>
  <si>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</si>
  <si>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</si>
  <si>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</si>
  <si>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</si>
  <si>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</si>
  <si>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</si>
  <si>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</si>
  <si>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</si>
  <si>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</si>
  <si>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</si>
  <si>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</si>
  <si>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</si>
  <si>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</si>
  <si>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</si>
  <si>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</si>
  <si>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</si>
  <si>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</si>
  <si>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</si>
  <si>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</si>
  <si>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</si>
  <si>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</si>
  <si>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</si>
  <si>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</si>
  <si>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</si>
  <si>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</si>
  <si>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</si>
  <si>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</si>
  <si>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</si>
  <si>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</si>
  <si>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</si>
  <si>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</si>
  <si>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</si>
  <si>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</si>
  <si>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</si>
  <si>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</si>
  <si>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</si>
  <si>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</si>
  <si>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</si>
  <si>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</si>
  <si>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</si>
  <si>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</si>
  <si>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</si>
  <si>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</si>
  <si>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</si>
  <si>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</si>
  <si>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</si>
  <si>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</si>
  <si>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</si>
  <si>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</si>
  <si>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</si>
  <si>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</si>
  <si>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</si>
  <si>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</si>
  <si>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</si>
  <si>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</si>
  <si>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</si>
  <si>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</si>
  <si>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</si>
  <si>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</si>
  <si>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</si>
  <si>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</si>
  <si>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</si>
  <si>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</si>
  <si>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</si>
  <si>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</si>
  <si>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</si>
  <si>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</si>
  <si>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</si>
  <si>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</si>
  <si>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</si>
  <si>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</si>
  <si>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</si>
  <si>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</si>
  <si>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</si>
  <si>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</si>
  <si>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</si>
  <si>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</si>
  <si>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</si>
  <si>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</si>
  <si>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</si>
  <si>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</si>
  <si>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</si>
  <si>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</si>
  <si>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</si>
  <si>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</si>
  <si>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</si>
  <si>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</si>
  <si>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</si>
  <si>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</si>
  <si>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</si>
  <si>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</si>
  <si>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</si>
  <si>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</si>
  <si>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</si>
  <si>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</si>
  <si>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</si>
  <si>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</si>
  <si>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</si>
  <si>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</si>
  <si>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</si>
  <si>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</si>
  <si>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</si>
  <si>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</si>
  <si>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</si>
  <si>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</si>
  <si>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</si>
  <si>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</si>
  <si>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</si>
  <si>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</si>
  <si>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</si>
  <si>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</si>
  <si>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</si>
  <si>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</si>
  <si>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</si>
  <si>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</si>
  <si>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</si>
  <si>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</si>
  <si>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</si>
  <si>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</si>
  <si>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</si>
  <si>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</si>
  <si>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</si>
  <si>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</si>
  <si>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</si>
  <si>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</si>
  <si>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</si>
  <si>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</si>
  <si>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</si>
  <si>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</si>
  <si>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</si>
  <si>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</si>
  <si>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</si>
  <si>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</si>
  <si>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</si>
  <si>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</si>
  <si>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</si>
  <si>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</si>
  <si>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</si>
  <si>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</si>
  <si>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</si>
  <si>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</si>
  <si>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</si>
  <si>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</si>
  <si>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</si>
  <si>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</si>
  <si>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</si>
  <si>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</si>
  <si>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</si>
  <si>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</si>
  <si>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</si>
  <si>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</si>
  <si>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</si>
  <si>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</si>
  <si>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</si>
  <si>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</si>
  <si>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</si>
  <si>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</si>
  <si>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</si>
  <si>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</si>
  <si>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</si>
  <si>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</si>
  <si>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</si>
  <si>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</si>
  <si>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</si>
  <si>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</si>
  <si>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</si>
  <si>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</si>
  <si>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</si>
  <si>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</si>
  <si>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</si>
  <si>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</si>
  <si>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</si>
  <si>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</si>
  <si>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</si>
  <si>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</si>
  <si>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</si>
  <si>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</si>
  <si>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</si>
  <si>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</si>
  <si>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</si>
  <si>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</si>
  <si>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</si>
  <si>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</si>
  <si>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</si>
  <si>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</si>
  <si>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</si>
  <si>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</si>
  <si>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</si>
  <si>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</si>
  <si>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</si>
  <si>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</si>
  <si>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</si>
  <si>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</si>
  <si>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</si>
  <si>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</si>
  <si>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</si>
  <si>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</si>
  <si>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</si>
  <si>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</si>
  <si>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</si>
  <si>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</si>
  <si>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</si>
  <si>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</si>
  <si>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</si>
  <si>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</si>
  <si>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</si>
  <si>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</si>
  <si>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</si>
  <si>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</si>
  <si>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</si>
  <si>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</si>
  <si>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</si>
  <si>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</si>
  <si>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</si>
  <si>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</si>
  <si>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</si>
  <si>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</si>
  <si>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</si>
  <si>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</si>
  <si>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</si>
  <si>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</si>
  <si>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</si>
  <si>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</si>
  <si>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</si>
  <si>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</si>
  <si>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</si>
  <si>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</si>
  <si>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</si>
  <si>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</si>
  <si>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</si>
  <si>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</si>
  <si>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</si>
  <si>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</si>
  <si>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</si>
  <si>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</si>
  <si>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</si>
  <si>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</si>
  <si>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</si>
  <si>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</si>
  <si>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</si>
  <si>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</si>
  <si>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</si>
  <si>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</si>
  <si>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</si>
  <si>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</si>
  <si>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</si>
  <si>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</si>
  <si>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</si>
  <si>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</si>
  <si>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</si>
  <si>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</si>
  <si>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</si>
  <si>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</si>
  <si>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</si>
  <si>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</si>
  <si>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</si>
  <si>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</si>
  <si>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</si>
  <si>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</si>
  <si>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</si>
  <si>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</si>
  <si>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</si>
  <si>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</si>
  <si>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</si>
  <si>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</si>
  <si>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</si>
  <si>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</si>
  <si>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</si>
  <si>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</si>
  <si>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</si>
  <si>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</si>
  <si>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</si>
  <si>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</si>
  <si>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</si>
  <si>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</si>
  <si>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</si>
  <si>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</si>
  <si>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</si>
  <si>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</si>
  <si>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</si>
  <si>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</si>
  <si>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</si>
  <si>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</si>
  <si>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</si>
  <si>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</si>
  <si>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</si>
  <si>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</si>
  <si>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</si>
  <si>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</si>
  <si>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</si>
  <si>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</si>
  <si>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</si>
  <si>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</si>
  <si>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</si>
  <si>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</si>
  <si>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</si>
  <si>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</si>
  <si>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</si>
  <si>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</si>
  <si>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</si>
  <si>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</si>
  <si>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</si>
  <si>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</si>
  <si>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</si>
  <si>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</si>
  <si>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</si>
  <si>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</si>
  <si>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</si>
  <si>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</si>
  <si>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</si>
  <si>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</si>
  <si>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</si>
  <si>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</si>
  <si>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</si>
  <si>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</si>
  <si>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</si>
  <si>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</si>
  <si>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</si>
  <si>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</si>
  <si>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</si>
  <si>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</si>
  <si>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</si>
  <si>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</si>
  <si>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</si>
  <si>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</si>
  <si>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</si>
  <si>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</si>
  <si>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</si>
  <si>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</si>
  <si>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</si>
  <si>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</si>
  <si>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</si>
  <si>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</si>
  <si>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</si>
  <si>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</si>
  <si>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</si>
  <si>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</si>
  <si>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</si>
  <si>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</si>
  <si>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</si>
  <si>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</si>
  <si>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</si>
  <si>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</si>
  <si>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</si>
  <si>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</si>
  <si>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</si>
  <si>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</si>
  <si>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</si>
  <si>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</si>
  <si>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</si>
  <si>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</si>
  <si>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</si>
  <si>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</si>
  <si>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</si>
  <si>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</si>
  <si>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</si>
  <si>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</si>
  <si>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</si>
  <si>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</si>
  <si>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</si>
  <si>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</si>
  <si>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</si>
  <si>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</si>
  <si>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</si>
  <si>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</si>
  <si>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</si>
  <si>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</si>
  <si>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</si>
  <si>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</si>
  <si>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</si>
  <si>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</si>
  <si>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</si>
  <si>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</si>
  <si>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</si>
  <si>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</si>
  <si>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</si>
  <si>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</si>
  <si>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</si>
  <si>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</si>
  <si>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</si>
  <si>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</si>
  <si>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</si>
  <si>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</si>
  <si>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</si>
  <si>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</si>
  <si>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</si>
  <si>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</si>
  <si>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</si>
  <si>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</si>
  <si>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</si>
  <si>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</si>
  <si>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</si>
  <si>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</si>
  <si>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</si>
  <si>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</si>
  <si>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</si>
  <si>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</si>
  <si>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</si>
  <si>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</si>
  <si>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</si>
  <si>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</si>
  <si>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</si>
  <si>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</si>
  <si>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</si>
  <si>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</si>
  <si>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</si>
  <si>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</si>
  <si>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</si>
  <si>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</si>
  <si>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</si>
  <si>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</si>
  <si>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</si>
  <si>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</si>
  <si>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</si>
  <si>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</si>
  <si>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</si>
  <si>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</si>
  <si>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</si>
  <si>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</si>
  <si>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</si>
  <si>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</si>
  <si>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</si>
  <si>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</si>
  <si>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</si>
  <si>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</si>
  <si>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</si>
  <si>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</si>
  <si>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</si>
  <si>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</si>
  <si>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</si>
  <si>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</si>
  <si>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</si>
  <si>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</si>
  <si>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</si>
  <si>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</si>
  <si>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</si>
  <si>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</si>
  <si>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</si>
  <si>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</si>
  <si>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</si>
  <si>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</si>
  <si>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</si>
  <si>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</si>
  <si>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</si>
  <si>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</si>
  <si>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</si>
  <si>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</si>
  <si>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</si>
  <si>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</si>
  <si>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</si>
  <si>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</si>
  <si>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</si>
  <si>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</si>
  <si>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</si>
  <si>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</si>
  <si>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</si>
  <si>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</si>
  <si>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</si>
  <si>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</si>
  <si>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</si>
  <si>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</si>
  <si>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</si>
  <si>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</si>
  <si>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</si>
  <si>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</si>
  <si>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</si>
  <si>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</si>
  <si>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</si>
  <si>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</si>
  <si>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</si>
  <si>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</si>
  <si>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</si>
  <si>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</si>
  <si>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</si>
  <si>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</si>
  <si>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</si>
  <si>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</si>
  <si>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</si>
  <si>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</si>
  <si>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</si>
  <si>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</si>
  <si>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</si>
  <si>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</si>
  <si>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</si>
  <si>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</si>
  <si>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</si>
  <si>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</si>
  <si>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</si>
  <si>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</si>
  <si>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</si>
  <si>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</si>
  <si>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</si>
  <si>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</si>
  <si>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</si>
  <si>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</si>
  <si>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</si>
  <si>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</si>
  <si>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</si>
  <si>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</si>
  <si>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</si>
  <si>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</si>
  <si>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</si>
  <si>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</si>
  <si>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</si>
  <si>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</si>
  <si>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</si>
  <si>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</si>
  <si>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</si>
  <si>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</si>
  <si>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</si>
  <si>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</si>
  <si>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</si>
  <si>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</si>
  <si>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</si>
  <si>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</si>
  <si>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</si>
  <si>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</si>
  <si>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</si>
  <si>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</si>
  <si>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</si>
  <si>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</si>
  <si>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</si>
  <si>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</si>
  <si>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</si>
  <si>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</si>
  <si>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</si>
  <si>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</si>
  <si>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</si>
  <si>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</si>
  <si>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</si>
  <si>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</si>
  <si>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</si>
  <si>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</si>
  <si>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</si>
  <si>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</si>
  <si>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</si>
  <si>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</si>
  <si>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</si>
  <si>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</si>
  <si>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</si>
  <si>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</si>
  <si>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</si>
  <si>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</si>
  <si>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</si>
  <si>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</si>
  <si>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</si>
  <si>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</si>
  <si>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</si>
  <si>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</si>
  <si>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</si>
  <si>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</si>
  <si>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</si>
  <si>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</si>
  <si>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</si>
  <si>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</si>
  <si>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</si>
  <si>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</si>
  <si>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</si>
  <si>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</si>
  <si>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</si>
  <si>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</si>
  <si>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</si>
  <si>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</si>
  <si>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</si>
  <si>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</si>
  <si>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</si>
  <si>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</si>
  <si>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</si>
  <si>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</si>
  <si>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</si>
  <si>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</si>
  <si>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</si>
  <si>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</si>
  <si>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</si>
  <si>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</si>
  <si>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</si>
  <si>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</si>
  <si>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</si>
  <si>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</si>
  <si>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</si>
  <si>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</si>
  <si>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</si>
  <si>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</si>
  <si>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</si>
  <si>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</si>
  <si>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</si>
  <si>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</si>
  <si>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</si>
  <si>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</si>
  <si>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</si>
  <si>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</si>
  <si>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</si>
  <si>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</si>
  <si>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</si>
  <si>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</si>
  <si>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</si>
  <si>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</si>
  <si>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</si>
  <si>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</si>
  <si>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</si>
  <si>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</si>
  <si>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</si>
  <si>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</si>
  <si>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</si>
  <si>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</si>
  <si>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</si>
  <si>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</si>
  <si>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</si>
  <si>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</si>
  <si>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</si>
  <si>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</si>
  <si>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</si>
  <si>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</si>
  <si>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</si>
  <si>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</si>
  <si>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</si>
  <si>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</si>
  <si>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</si>
  <si>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</si>
  <si>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</si>
  <si>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</si>
  <si>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</si>
  <si>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</si>
  <si>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</si>
  <si>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</si>
  <si>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</si>
  <si>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</si>
  <si>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</si>
  <si>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</si>
  <si>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</si>
  <si>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</si>
  <si>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</si>
  <si>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</si>
  <si>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</si>
  <si>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</si>
  <si>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</si>
  <si>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</si>
  <si>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</si>
  <si>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</si>
  <si>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</si>
  <si>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</si>
  <si>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</si>
  <si>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</si>
  <si>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</si>
  <si>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</si>
  <si>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</si>
  <si>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</si>
  <si>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</si>
  <si>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</si>
  <si>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</si>
  <si>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</si>
  <si>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</si>
  <si>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</si>
  <si>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</si>
  <si>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</si>
  <si>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</si>
  <si>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</si>
  <si>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</si>
  <si>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</si>
  <si>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</si>
  <si>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</si>
  <si>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</si>
  <si>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</si>
  <si>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</si>
  <si>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</si>
  <si>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</si>
  <si>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</si>
  <si>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</si>
  <si>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</si>
  <si>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</si>
  <si>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</si>
  <si>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</si>
  <si>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</si>
  <si>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</si>
  <si>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</si>
  <si>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</si>
  <si>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</si>
  <si>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</si>
  <si>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</si>
  <si>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</si>
  <si>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</si>
  <si>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</si>
  <si>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</si>
  <si>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</si>
  <si>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</si>
  <si>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</si>
  <si>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</si>
  <si>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</si>
  <si>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</si>
  <si>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</si>
  <si>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</si>
  <si>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</si>
  <si>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</si>
  <si>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</si>
  <si>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</si>
  <si>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</si>
  <si>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</si>
  <si>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</si>
  <si>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</si>
  <si>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</si>
  <si>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</si>
  <si>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</si>
  <si>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</si>
  <si>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</si>
  <si>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</si>
  <si>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</si>
  <si>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</si>
  <si>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</si>
  <si>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</si>
  <si>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</si>
  <si>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</si>
  <si>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</si>
  <si>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</si>
  <si>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</si>
  <si>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</si>
  <si>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</si>
  <si>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</si>
  <si>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</si>
  <si>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</si>
  <si>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</si>
  <si>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</si>
  <si>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</si>
  <si>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</si>
  <si>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</si>
  <si>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</si>
  <si>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</si>
  <si>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</si>
  <si>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</si>
  <si>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</si>
  <si>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</si>
  <si>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</si>
  <si>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</si>
  <si>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</si>
  <si>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</si>
  <si>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</si>
  <si>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</si>
  <si>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</si>
  <si>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</si>
  <si>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</si>
  <si>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</si>
  <si>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</si>
  <si>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</si>
  <si>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</si>
  <si>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</si>
  <si>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</si>
  <si>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</si>
  <si>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</si>
  <si>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</si>
  <si>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</si>
  <si>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</si>
  <si>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</si>
  <si>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</si>
  <si>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</si>
  <si>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</si>
  <si>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</si>
  <si>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</si>
  <si>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</si>
  <si>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</si>
  <si>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</si>
  <si>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</si>
  <si>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</si>
  <si>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</si>
  <si>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</si>
  <si>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</si>
  <si>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</si>
  <si>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</si>
  <si>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</si>
  <si>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</si>
  <si>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</si>
  <si>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</si>
  <si>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</si>
  <si>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</si>
  <si>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</si>
  <si>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</si>
  <si>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</si>
  <si>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</si>
  <si>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</si>
  <si>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</si>
  <si>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</si>
  <si>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</si>
  <si>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</si>
  <si>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</si>
  <si>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</si>
  <si>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</si>
  <si>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</si>
  <si>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</si>
  <si>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</si>
  <si>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</si>
  <si>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</si>
  <si>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</si>
  <si>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</si>
  <si>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</si>
  <si>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</si>
  <si>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</si>
  <si>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</si>
  <si>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</si>
  <si>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</si>
  <si>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</si>
  <si>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</si>
  <si>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</si>
  <si>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</si>
  <si>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</si>
  <si>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</si>
  <si>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</si>
  <si>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</si>
  <si>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</si>
  <si>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</si>
  <si>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</si>
  <si>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</si>
  <si>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</si>
  <si>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</si>
  <si>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</si>
  <si>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</si>
  <si>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</si>
  <si>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</si>
  <si>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</si>
  <si>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</si>
  <si>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</si>
  <si>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</si>
  <si>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</si>
  <si>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</si>
  <si>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</si>
  <si>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</si>
  <si>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</si>
  <si>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</si>
  <si>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</si>
  <si>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</si>
  <si>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</si>
  <si>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</si>
  <si>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</si>
  <si>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</si>
  <si>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</si>
  <si>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</si>
  <si>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</si>
  <si>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</si>
  <si>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</si>
  <si>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</si>
  <si>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</si>
  <si>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</si>
  <si>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</si>
  <si>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</si>
  <si>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</si>
  <si>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</si>
  <si>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</si>
  <si>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</si>
  <si>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</si>
  <si>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</si>
  <si>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</si>
  <si>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</si>
  <si>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</si>
  <si>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</si>
  <si>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</si>
  <si>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</si>
  <si>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</si>
  <si>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</si>
  <si>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</si>
  <si>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</si>
  <si>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</si>
  <si>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</si>
  <si>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</si>
  <si>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</si>
  <si>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</si>
  <si>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</si>
  <si>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</si>
  <si>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</si>
  <si>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</si>
  <si>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</si>
  <si>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</si>
  <si>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</si>
  <si>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</si>
  <si>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</si>
  <si>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</si>
  <si>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</si>
  <si>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</si>
  <si>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</si>
  <si>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</si>
  <si>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</si>
  <si>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</si>
  <si>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</si>
  <si>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</si>
  <si>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</si>
  <si>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</si>
  <si>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</si>
  <si>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</si>
  <si>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</si>
  <si>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</si>
  <si>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</si>
  <si>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</si>
  <si>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</si>
  <si>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</si>
  <si>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</si>
  <si>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</si>
  <si>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</si>
  <si>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</si>
  <si>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</si>
  <si>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</si>
  <si>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</si>
  <si>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</si>
  <si>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</si>
  <si>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</si>
  <si>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</si>
  <si>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</si>
  <si>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</si>
  <si>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</si>
  <si>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</si>
  <si>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</si>
  <si>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</si>
  <si>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</si>
  <si>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</si>
  <si>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</si>
  <si>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</si>
  <si>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</si>
  <si>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</si>
  <si>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</si>
  <si>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</si>
  <si>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</si>
  <si>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</si>
  <si>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</si>
  <si>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</si>
  <si>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</si>
  <si>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</si>
  <si>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</si>
  <si>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</si>
  <si>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</si>
  <si>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</si>
  <si>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</si>
  <si>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</si>
  <si>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</si>
  <si>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</si>
  <si>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</si>
  <si>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</si>
  <si>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</si>
  <si>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</si>
  <si>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</si>
  <si>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</si>
  <si>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</si>
  <si>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</si>
  <si>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</si>
  <si>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</si>
  <si>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</si>
  <si>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</si>
  <si>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</si>
  <si>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</si>
  <si>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</si>
  <si>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</si>
  <si>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</si>
  <si>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</si>
  <si>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</si>
  <si>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</si>
  <si>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</si>
  <si>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</si>
  <si>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</si>
  <si>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</si>
  <si>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</si>
  <si>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</si>
  <si>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</si>
  <si>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</si>
  <si>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</si>
  <si>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</si>
  <si>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</si>
  <si>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</si>
  <si>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</si>
  <si>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</si>
  <si>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</si>
  <si>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</si>
  <si>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</si>
  <si>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</si>
  <si>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</si>
  <si>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</si>
  <si>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</si>
  <si>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</si>
  <si>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</si>
  <si>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</si>
  <si>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</si>
  <si>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</si>
  <si>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</si>
  <si>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</si>
  <si>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</si>
  <si>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</si>
  <si>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</si>
  <si>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</si>
  <si>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</si>
  <si>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</si>
  <si>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</si>
  <si>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</si>
  <si>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</si>
  <si>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</si>
  <si>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</si>
  <si>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</si>
  <si>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</si>
  <si>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</si>
  <si>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</si>
  <si>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</si>
  <si>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</si>
  <si>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</si>
  <si>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</si>
  <si>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</si>
  <si>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</si>
  <si>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</si>
  <si>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</si>
  <si>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</si>
  <si>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</si>
  <si>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</si>
  <si>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</si>
  <si>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</si>
  <si>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</si>
  <si>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</si>
  <si>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</si>
  <si>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</si>
  <si>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</si>
  <si>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</si>
  <si>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</si>
  <si>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</si>
  <si>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</si>
  <si>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</si>
  <si>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</si>
  <si>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</si>
  <si>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</si>
  <si>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</si>
  <si>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</si>
  <si>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</si>
  <si>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</si>
  <si>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</si>
  <si>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</si>
  <si>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</si>
  <si>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</si>
  <si>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</si>
  <si>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</si>
  <si>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</si>
  <si>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</si>
  <si>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</si>
  <si>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</si>
  <si>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</si>
  <si>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</si>
  <si>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</si>
  <si>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</si>
  <si>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</si>
  <si>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</si>
  <si>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</si>
  <si>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</si>
  <si>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</si>
  <si>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</si>
  <si>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</si>
  <si>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</si>
  <si>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</si>
  <si>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</si>
  <si>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</si>
  <si>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</si>
  <si>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</si>
  <si>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</si>
  <si>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</si>
  <si>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</si>
  <si>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</si>
  <si>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</si>
  <si>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</si>
  <si>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</si>
  <si>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</si>
  <si>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</si>
  <si>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</si>
  <si>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</si>
  <si>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</si>
  <si>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</si>
  <si>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</si>
  <si>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</si>
  <si>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</si>
  <si>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</si>
  <si>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</si>
  <si>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</si>
  <si>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</si>
  <si>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</si>
  <si>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</si>
  <si>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</si>
  <si>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</si>
  <si>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</si>
  <si>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</si>
  <si>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</si>
  <si>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</si>
  <si>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</si>
  <si>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</si>
  <si>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</si>
  <si>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</si>
  <si>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</si>
  <si>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</si>
  <si>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</si>
  <si>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</si>
  <si>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</si>
  <si>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</si>
  <si>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</si>
  <si>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</si>
  <si>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</si>
  <si>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</si>
  <si>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</si>
  <si>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</si>
  <si>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</si>
  <si>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</si>
  <si>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</si>
  <si>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</si>
  <si>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</si>
  <si>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</si>
  <si>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</si>
  <si>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</si>
  <si>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</si>
  <si>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</si>
  <si>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</si>
  <si>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</si>
  <si>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</si>
  <si>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</si>
  <si>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</si>
  <si>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</si>
  <si>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</si>
  <si>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</si>
  <si>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</si>
  <si>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</si>
  <si>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</si>
  <si>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</si>
  <si>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</si>
  <si>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</si>
  <si>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</si>
  <si>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</si>
  <si>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</si>
  <si>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</si>
  <si>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</si>
  <si>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</si>
  <si>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</si>
  <si>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</si>
  <si>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</si>
  <si>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</si>
  <si>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</si>
  <si>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</si>
  <si>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</si>
  <si>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</si>
  <si>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</si>
  <si>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</si>
  <si>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</si>
  <si>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</si>
  <si>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</si>
  <si>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</si>
  <si>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</si>
  <si>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</si>
  <si>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</si>
  <si>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</si>
  <si>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</si>
  <si>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</si>
  <si>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</si>
  <si>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</si>
  <si>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</si>
  <si>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</si>
  <si>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</si>
  <si>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</si>
  <si>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</si>
  <si>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</si>
  <si>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</si>
  <si>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</si>
  <si>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</si>
  <si>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</si>
  <si>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</si>
  <si>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</si>
  <si>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</si>
  <si>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</si>
  <si>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</si>
  <si>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</si>
  <si>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</si>
  <si>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</si>
  <si>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</si>
  <si>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</si>
  <si>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</si>
  <si>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</si>
  <si>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</si>
  <si>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</si>
  <si>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</si>
  <si>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</si>
  <si>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</si>
  <si>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</si>
  <si>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</si>
  <si>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</si>
  <si>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</si>
  <si>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</si>
  <si>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</si>
  <si>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</si>
  <si>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</si>
  <si>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</si>
  <si>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</si>
  <si>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</si>
  <si>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</si>
  <si>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</si>
  <si>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</si>
  <si>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</si>
  <si>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</si>
  <si>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</si>
  <si>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</si>
  <si>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</si>
  <si>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</si>
  <si>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</si>
  <si>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</si>
  <si>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</si>
  <si>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</si>
  <si>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</si>
  <si>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</si>
  <si>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</si>
  <si>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</si>
  <si>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</si>
  <si>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</si>
  <si>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</si>
  <si>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</si>
  <si>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</si>
  <si>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</si>
  <si>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</si>
  <si>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</si>
  <si>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</si>
  <si>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</si>
  <si>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</si>
  <si>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</si>
  <si>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</si>
  <si>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</si>
  <si>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</si>
  <si>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</si>
  <si>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</si>
  <si>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</si>
  <si>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</si>
  <si>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</si>
  <si>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</si>
  <si>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</si>
  <si>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</si>
  <si>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</si>
  <si>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</si>
  <si>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</si>
  <si>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</si>
  <si>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</si>
  <si>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</si>
  <si>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</si>
  <si>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</si>
  <si>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</si>
  <si>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</si>
  <si>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</si>
  <si>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</si>
  <si>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</si>
  <si>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</si>
  <si>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</si>
  <si>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</si>
  <si>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</si>
  <si>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</si>
  <si>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</si>
  <si>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</si>
  <si>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</si>
  <si>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</si>
  <si>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</si>
  <si>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</si>
  <si>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</si>
  <si>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</si>
  <si>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</si>
  <si>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</si>
  <si>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</si>
  <si>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</si>
  <si>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</si>
  <si>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</si>
  <si>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</si>
  <si>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</si>
  <si>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</si>
  <si>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</si>
  <si>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</si>
  <si>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</si>
  <si>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</si>
  <si>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</si>
  <si>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</si>
  <si>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</si>
  <si>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</si>
  <si>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</si>
  <si>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</si>
  <si>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</si>
  <si>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</si>
  <si>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</si>
  <si>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</si>
  <si>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</si>
  <si>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</si>
  <si>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</si>
  <si>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</si>
  <si>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</si>
  <si>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</si>
  <si>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</si>
  <si>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</si>
  <si>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</si>
  <si>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</si>
  <si>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</si>
  <si>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</si>
  <si>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</si>
  <si>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</si>
  <si>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</si>
  <si>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</si>
  <si>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</si>
  <si>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</si>
  <si>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</si>
  <si>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</si>
  <si>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</si>
  <si>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</si>
  <si>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</si>
  <si>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</si>
  <si>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</si>
  <si>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</si>
  <si>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</si>
  <si>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</si>
  <si>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</si>
  <si>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</si>
  <si>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</si>
  <si>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</si>
  <si>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</si>
  <si>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</si>
  <si>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</si>
  <si>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</si>
  <si>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</si>
  <si>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</si>
  <si>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</si>
  <si>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</si>
  <si>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</si>
  <si>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</si>
  <si>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</si>
  <si>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</si>
  <si>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</si>
  <si>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</si>
  <si>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</si>
  <si>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</si>
  <si>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</si>
  <si>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</si>
  <si>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</si>
  <si>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</si>
  <si>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</si>
  <si>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</si>
  <si>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</si>
  <si>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</si>
  <si>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</si>
  <si>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</si>
  <si>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</si>
  <si>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</si>
  <si>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</si>
  <si>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</si>
  <si>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</si>
  <si>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</si>
  <si>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</si>
  <si>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</si>
  <si>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</si>
  <si>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</si>
  <si>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</si>
  <si>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</si>
  <si>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</si>
  <si>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</si>
  <si>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</si>
  <si>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</si>
  <si>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</si>
  <si>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</si>
  <si>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</si>
  <si>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</si>
  <si>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</si>
  <si>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</si>
  <si>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</si>
  <si>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</si>
  <si>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</si>
  <si>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</si>
  <si>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</si>
  <si>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</si>
  <si>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</si>
  <si>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</si>
  <si>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</si>
  <si>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</si>
  <si>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</si>
  <si>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</si>
  <si>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</si>
  <si>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</si>
  <si>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</si>
  <si>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</si>
  <si>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</si>
  <si>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</si>
  <si>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</si>
  <si>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</si>
  <si>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</si>
  <si>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</si>
  <si>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</si>
  <si>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</si>
  <si>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</si>
  <si>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</si>
  <si>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</si>
  <si>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</si>
  <si>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</si>
  <si>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</si>
  <si>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</si>
  <si>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</si>
  <si>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</si>
  <si>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</si>
  <si>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</si>
  <si>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</si>
  <si>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</si>
  <si>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</si>
  <si>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</si>
  <si>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</si>
  <si>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</si>
  <si>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</si>
  <si>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</si>
  <si>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</si>
  <si>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</si>
  <si>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</si>
  <si>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</si>
  <si>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</si>
  <si>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</si>
  <si>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</si>
  <si>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</si>
  <si>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</si>
  <si>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</si>
  <si>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</si>
  <si>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</si>
  <si>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</si>
  <si>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</si>
  <si>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</si>
  <si>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</si>
  <si>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</si>
  <si>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</si>
  <si>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</si>
  <si>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</si>
  <si>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</si>
  <si>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</si>
  <si>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</si>
  <si>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</si>
  <si>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</si>
  <si>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</si>
  <si>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</si>
  <si>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</si>
  <si>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</si>
  <si>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</si>
  <si>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</si>
  <si>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</si>
  <si>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</si>
  <si>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</si>
  <si>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</si>
  <si>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</si>
  <si>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</si>
  <si>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</si>
  <si>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</si>
  <si>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</si>
  <si>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</si>
  <si>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</si>
  <si>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</si>
  <si>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</si>
  <si>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</si>
  <si>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</si>
  <si>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</si>
  <si>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</si>
  <si>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</si>
  <si>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</si>
  <si>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</si>
  <si>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</si>
  <si>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</si>
  <si>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</si>
  <si>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</si>
  <si>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</si>
  <si>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</si>
  <si>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</si>
  <si>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</si>
  <si>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</si>
  <si>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</si>
  <si>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</si>
  <si>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</si>
  <si>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</si>
  <si>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</si>
  <si>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</si>
  <si>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</si>
  <si>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</si>
  <si>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</si>
  <si>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</si>
  <si>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</si>
  <si>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</si>
  <si>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</si>
  <si>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</si>
  <si>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</si>
  <si>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</si>
  <si>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</si>
  <si>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</si>
  <si>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</si>
  <si>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</si>
  <si>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</si>
  <si>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</si>
  <si>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</si>
  <si>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</si>
  <si>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</si>
  <si>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</si>
  <si>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</si>
  <si>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</si>
  <si>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</si>
  <si>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</si>
  <si>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</si>
  <si>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</si>
  <si>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</si>
  <si>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</si>
  <si>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</si>
  <si>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</si>
  <si>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</si>
  <si>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</si>
  <si>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</si>
  <si>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</si>
  <si>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</si>
  <si>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</si>
  <si>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</si>
  <si>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</si>
  <si>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</si>
  <si>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</si>
  <si>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</si>
  <si>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</si>
  <si>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</si>
  <si>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</si>
  <si>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</si>
  <si>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</si>
  <si>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</si>
  <si>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</si>
  <si>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</si>
  <si>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</si>
  <si>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</si>
  <si>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</si>
  <si>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</si>
  <si>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</si>
  <si>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</si>
  <si>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</si>
  <si>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</si>
  <si>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</si>
  <si>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</si>
  <si>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</si>
  <si>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</si>
  <si>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</si>
  <si>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</si>
  <si>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</si>
  <si>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</si>
  <si>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</si>
  <si>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</si>
  <si>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</si>
  <si>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</si>
  <si>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</si>
  <si>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</si>
  <si>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</si>
  <si>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</si>
  <si>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</si>
  <si>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</si>
  <si>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</si>
  <si>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</si>
  <si>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</si>
  <si>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</si>
  <si>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</si>
  <si>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</si>
  <si>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</si>
  <si>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</si>
  <si>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</si>
  <si>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</si>
  <si>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</si>
  <si>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</si>
  <si>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</si>
  <si>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</si>
  <si>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</si>
  <si>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</si>
  <si>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</si>
  <si>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</si>
  <si>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</si>
  <si>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</si>
  <si>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</si>
  <si>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</si>
  <si>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</si>
  <si>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</si>
  <si>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</si>
  <si>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</si>
  <si>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</si>
  <si>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</si>
  <si>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</si>
  <si>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</si>
  <si>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</si>
  <si>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</si>
  <si>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</si>
  <si>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</si>
  <si>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</si>
  <si>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</si>
  <si>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</si>
  <si>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</si>
  <si>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</si>
  <si>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</si>
  <si>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</si>
  <si>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</si>
  <si>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</si>
  <si>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</si>
  <si>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</si>
  <si>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</si>
  <si>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</si>
  <si>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</si>
  <si>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</si>
  <si>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</si>
  <si>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</si>
  <si>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</si>
  <si>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</si>
  <si>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</si>
  <si>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</si>
  <si>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</si>
  <si>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</si>
  <si>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</si>
  <si>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</si>
  <si>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</si>
  <si>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</si>
  <si>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</si>
  <si>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</si>
  <si>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</si>
  <si>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</si>
  <si>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</si>
  <si>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</si>
  <si>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</si>
  <si>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</si>
  <si>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</si>
  <si>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</si>
  <si>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</si>
  <si>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</si>
  <si>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</si>
  <si>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</si>
  <si>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</si>
  <si>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</si>
  <si>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</si>
  <si>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</si>
  <si>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</si>
  <si>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</si>
  <si>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</si>
  <si>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</si>
  <si>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</si>
  <si>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</si>
  <si>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</si>
  <si>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</si>
  <si>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</si>
  <si>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</si>
  <si>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</si>
  <si>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</si>
  <si>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</si>
  <si>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</si>
  <si>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</si>
  <si>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</si>
  <si>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</si>
  <si>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</si>
  <si>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</si>
  <si>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</si>
  <si>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</si>
  <si>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</si>
  <si>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</si>
  <si>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</si>
  <si>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</si>
  <si>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</si>
  <si>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</si>
  <si>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</si>
  <si>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</si>
  <si>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</si>
  <si>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</si>
  <si>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</si>
  <si>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</si>
  <si>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</si>
  <si>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</si>
  <si>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</si>
  <si>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</si>
  <si>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</si>
  <si>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</si>
  <si>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</si>
  <si>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</si>
  <si>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</si>
  <si>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</si>
  <si>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</si>
  <si>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</si>
  <si>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</si>
  <si>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</si>
  <si>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</si>
  <si>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</si>
  <si>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</si>
  <si>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</si>
  <si>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</si>
  <si>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</si>
  <si>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</si>
  <si>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</si>
  <si>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</si>
  <si>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</si>
  <si>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</si>
  <si>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</si>
  <si>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</si>
  <si>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</si>
  <si>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</si>
  <si>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</si>
  <si>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</si>
  <si>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</si>
  <si>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</si>
  <si>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</si>
  <si>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</si>
  <si>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</si>
  <si>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</si>
  <si>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</si>
  <si>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</si>
  <si>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</si>
  <si>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</si>
  <si>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</si>
  <si>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</si>
  <si>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</si>
  <si>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</si>
  <si>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</si>
  <si>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</si>
  <si>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</si>
  <si>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</si>
  <si>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</si>
  <si>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</si>
  <si>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</si>
  <si>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</si>
  <si>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</si>
  <si>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</si>
  <si>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</si>
  <si>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</si>
  <si>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</si>
  <si>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</si>
  <si>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</si>
  <si>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</si>
  <si>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</si>
  <si>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</si>
  <si>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</si>
  <si>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</si>
  <si>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</si>
  <si>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</si>
  <si>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</si>
  <si>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</si>
  <si>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</si>
  <si>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</si>
  <si>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</si>
  <si>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</si>
  <si>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</si>
  <si>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</si>
  <si>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</si>
  <si>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</si>
  <si>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</si>
  <si>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</si>
  <si>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</si>
  <si>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</si>
  <si>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</si>
  <si>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</si>
  <si>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</si>
  <si>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</si>
  <si>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</si>
  <si>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</si>
  <si>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</si>
  <si>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</si>
  <si>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</si>
  <si>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</si>
  <si>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</si>
  <si>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</si>
  <si>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</si>
  <si>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</si>
  <si>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</si>
  <si>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</si>
  <si>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</si>
  <si>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</si>
  <si>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</si>
  <si>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</si>
  <si>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</si>
  <si>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</si>
  <si>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</si>
  <si>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</si>
  <si>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</si>
  <si>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</si>
  <si>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</si>
  <si>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</si>
  <si>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</si>
  <si>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</si>
  <si>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</si>
  <si>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</si>
  <si>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</si>
  <si>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</si>
  <si>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</si>
  <si>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</si>
  <si>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</si>
  <si>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</si>
  <si>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</si>
  <si>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</si>
  <si>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</si>
  <si>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</si>
  <si>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</si>
  <si>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</si>
  <si>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</si>
  <si>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</si>
  <si>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</si>
  <si>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</si>
  <si>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</si>
  <si>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</si>
  <si>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</si>
  <si>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</si>
  <si>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</si>
  <si>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</si>
  <si>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</si>
  <si>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</si>
  <si>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</si>
  <si>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</si>
  <si>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</si>
  <si>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</si>
  <si>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</si>
  <si>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</si>
  <si>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</si>
  <si>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</si>
  <si>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</si>
  <si>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</si>
  <si>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</si>
  <si>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</si>
  <si>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</si>
  <si>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</si>
  <si>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</si>
  <si>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</si>
  <si>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</si>
  <si>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</si>
  <si>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</si>
  <si>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</si>
  <si>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</si>
  <si>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</si>
  <si>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</si>
  <si>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</si>
  <si>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</si>
  <si>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</si>
  <si>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</si>
  <si>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</si>
  <si>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</si>
  <si>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</si>
  <si>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</si>
  <si>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</si>
  <si>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</si>
  <si>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</si>
  <si>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</si>
  <si>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</si>
  <si>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</si>
  <si>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</si>
  <si>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</si>
  <si>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</si>
  <si>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</si>
  <si>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</si>
  <si>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</si>
  <si>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</si>
  <si>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</si>
  <si>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</si>
  <si>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</si>
  <si>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</si>
  <si>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</si>
  <si>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</si>
  <si>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</si>
  <si>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</si>
  <si>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</si>
  <si>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</si>
  <si>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</si>
  <si>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</si>
  <si>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</si>
  <si>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</si>
  <si>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</si>
  <si>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</si>
  <si>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</si>
  <si>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</si>
  <si>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</si>
  <si>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</si>
  <si>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</si>
  <si>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</si>
  <si>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</si>
  <si>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</si>
  <si>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</si>
  <si>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</si>
  <si>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</si>
  <si>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</si>
  <si>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</si>
  <si>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</si>
  <si>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</si>
  <si>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</si>
  <si>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</si>
  <si>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</si>
  <si>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</si>
  <si>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</si>
  <si>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</si>
  <si>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</si>
  <si>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</si>
  <si>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</si>
  <si>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</si>
  <si>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</si>
  <si>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</si>
  <si>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</si>
  <si>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</si>
  <si>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</si>
  <si>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</si>
  <si>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</si>
  <si>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</si>
  <si>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</si>
  <si>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</si>
  <si>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</si>
  <si>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</si>
  <si>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</si>
  <si>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</si>
  <si>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</si>
  <si>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</si>
  <si>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</si>
  <si>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</si>
  <si>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</si>
  <si>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</si>
  <si>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</si>
  <si>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</si>
  <si>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</si>
  <si>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</si>
  <si>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</si>
  <si>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</si>
  <si>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</si>
  <si>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</si>
  <si>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</si>
  <si>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</si>
  <si>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</si>
  <si>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</si>
  <si>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</si>
  <si>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</si>
  <si>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</si>
  <si>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</si>
  <si>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</si>
  <si>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</si>
  <si>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</si>
  <si>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</si>
  <si>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</si>
  <si>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</si>
  <si>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</si>
  <si>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</si>
  <si>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</si>
  <si>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</si>
  <si>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</si>
  <si>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</si>
  <si>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</si>
  <si>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</si>
  <si>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</si>
  <si>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</si>
  <si>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</si>
  <si>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</si>
  <si>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</si>
  <si>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</si>
  <si>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</si>
  <si>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</si>
  <si>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</si>
  <si>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</si>
  <si>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</si>
  <si>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</si>
  <si>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</si>
  <si>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</si>
  <si>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</si>
  <si>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</si>
  <si>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</si>
  <si>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</si>
  <si>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</si>
  <si>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</si>
  <si>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</si>
  <si>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</si>
  <si>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</si>
  <si>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</si>
  <si>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</si>
  <si>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</si>
  <si>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</si>
  <si>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</si>
  <si>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</si>
  <si>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</si>
  <si>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</si>
  <si>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</si>
  <si>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</si>
  <si>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</si>
  <si>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</si>
  <si>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</si>
  <si>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</si>
  <si>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</si>
  <si>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</si>
  <si>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</si>
  <si>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</si>
  <si>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</si>
  <si>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</si>
  <si>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</si>
  <si>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</si>
  <si>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</si>
  <si>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</si>
  <si>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</si>
  <si>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</si>
  <si>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</si>
  <si>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</si>
  <si>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</si>
  <si>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</si>
  <si>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</si>
  <si>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</si>
  <si>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</si>
  <si>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</si>
  <si>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</si>
  <si>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</si>
  <si>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</si>
  <si>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</si>
  <si>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</si>
  <si>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</si>
  <si>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</si>
  <si>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</si>
  <si>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</si>
  <si>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</si>
  <si>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</si>
  <si>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</si>
  <si>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</si>
  <si>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</si>
  <si>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</si>
  <si>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</si>
  <si>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</si>
  <si>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</si>
  <si>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</si>
  <si>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</si>
  <si>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</si>
  <si>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</si>
  <si>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</si>
  <si>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</si>
  <si>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</si>
  <si>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</si>
  <si>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</si>
  <si>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</si>
  <si>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</si>
  <si>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</si>
  <si>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</si>
  <si>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</si>
  <si>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</si>
  <si>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</si>
  <si>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</si>
  <si>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</si>
  <si>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</si>
  <si>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</si>
  <si>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</si>
  <si>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</si>
  <si>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</si>
  <si>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</si>
  <si>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</si>
  <si>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</si>
  <si>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</si>
  <si>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</si>
  <si>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</si>
  <si>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</si>
  <si>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</si>
  <si>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</si>
  <si>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</si>
  <si>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</si>
  <si>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</si>
  <si>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</si>
  <si>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</si>
  <si>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</si>
  <si>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</si>
  <si>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</si>
  <si>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</si>
  <si>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</si>
  <si>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</si>
  <si>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</si>
  <si>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</si>
  <si>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</si>
  <si>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</si>
  <si>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</si>
  <si>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</si>
  <si>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</si>
  <si>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</si>
  <si>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</si>
  <si>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</si>
  <si>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</si>
  <si>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</si>
  <si>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</si>
  <si>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</si>
  <si>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</si>
  <si>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</si>
  <si>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</si>
  <si>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</si>
  <si>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</si>
  <si>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</si>
  <si>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</si>
  <si>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</si>
  <si>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</si>
  <si>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</si>
  <si>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</si>
  <si>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</si>
  <si>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</si>
  <si>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</si>
  <si>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</si>
  <si>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</si>
  <si>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</si>
  <si>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</si>
  <si>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</si>
  <si>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</si>
  <si>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</si>
  <si>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</si>
  <si>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</si>
  <si>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</si>
  <si>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</si>
  <si>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</si>
  <si>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</si>
  <si>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</si>
  <si>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</si>
  <si>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</si>
  <si>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</si>
  <si>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</si>
  <si>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</si>
  <si>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</si>
  <si>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</si>
  <si>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</si>
  <si>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</si>
  <si>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</si>
  <si>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</si>
  <si>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</si>
  <si>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</si>
  <si>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</si>
  <si>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</si>
  <si>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</si>
  <si>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</si>
  <si>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</si>
  <si>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</si>
  <si>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</si>
  <si>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</si>
  <si>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</si>
  <si>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</si>
  <si>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</si>
  <si>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</si>
  <si>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</si>
  <si>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</si>
  <si>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</si>
  <si>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</si>
  <si>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</si>
  <si>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</si>
  <si>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</si>
  <si>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</si>
  <si>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</si>
  <si>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</si>
  <si>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</si>
  <si>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</si>
  <si>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</si>
  <si>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</si>
  <si>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</si>
  <si>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</si>
  <si>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</si>
  <si>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</si>
  <si>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</si>
  <si>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</si>
  <si>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</si>
  <si>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</si>
  <si>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</si>
  <si>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</si>
  <si>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</si>
  <si>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</si>
  <si>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</si>
  <si>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</si>
  <si>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</si>
  <si>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</si>
  <si>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</si>
  <si>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</si>
  <si>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</si>
  <si>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</si>
  <si>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</si>
  <si>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</si>
  <si>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</si>
  <si>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</si>
  <si>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</si>
  <si>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</si>
  <si>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</si>
  <si>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</si>
  <si>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</si>
  <si>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</si>
  <si>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</si>
  <si>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</si>
  <si>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</si>
  <si>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</si>
  <si>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</si>
  <si>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</si>
  <si>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</si>
  <si>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</si>
  <si>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</si>
  <si>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</si>
  <si>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</si>
  <si>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</si>
  <si>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</si>
  <si>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</si>
  <si>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</si>
  <si>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</si>
  <si>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</si>
  <si>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</si>
  <si>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</si>
  <si>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</si>
  <si>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</si>
  <si>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</si>
  <si>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</si>
  <si>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</si>
  <si>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</si>
  <si>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</si>
  <si>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</si>
  <si>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</si>
  <si>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</si>
  <si>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</si>
  <si>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</si>
  <si>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</si>
  <si>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</si>
  <si>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</si>
  <si>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</si>
  <si>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</si>
  <si>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</si>
  <si>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</si>
  <si>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</si>
  <si>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</si>
  <si>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</si>
  <si>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</si>
  <si>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</si>
  <si>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</si>
  <si>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</si>
  <si>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</si>
  <si>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</si>
  <si>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</si>
  <si>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</si>
  <si>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</si>
  <si>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</si>
  <si>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</si>
  <si>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</si>
  <si>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</si>
  <si>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</si>
  <si>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</si>
  <si>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</si>
  <si>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</si>
  <si>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</si>
  <si>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</si>
  <si>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</si>
  <si>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</si>
  <si>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</si>
  <si>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</si>
  <si>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</si>
  <si>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</si>
  <si>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</si>
  <si>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</si>
  <si>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</si>
  <si>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</si>
  <si>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</si>
  <si>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</si>
  <si>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</si>
  <si>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</si>
  <si>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</si>
  <si>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</si>
  <si>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</si>
  <si>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</si>
  <si>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</si>
  <si>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</si>
  <si>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</si>
  <si>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</si>
  <si>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</si>
  <si>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</si>
  <si>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</si>
  <si>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</si>
  <si>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</si>
  <si>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</si>
  <si>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</si>
  <si>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</si>
  <si>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</si>
  <si>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</si>
  <si>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</si>
  <si>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</si>
  <si>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</si>
  <si>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</si>
  <si>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</si>
  <si>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</si>
  <si>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</si>
  <si>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</si>
  <si>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</si>
  <si>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</si>
  <si>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</si>
  <si>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</si>
  <si>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</si>
  <si>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</si>
  <si>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</si>
  <si>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</si>
  <si>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</si>
  <si>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</si>
  <si>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</si>
  <si>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</si>
  <si>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</si>
  <si>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</si>
  <si>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</si>
  <si>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</si>
  <si>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</si>
  <si>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</si>
  <si>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</si>
  <si>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</si>
  <si>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</si>
  <si>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</si>
  <si>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</si>
  <si>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</si>
  <si>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</si>
  <si>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</si>
  <si>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</si>
  <si>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</si>
  <si>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</si>
  <si>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</si>
  <si>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</si>
  <si>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</si>
  <si>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</si>
  <si>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</si>
  <si>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</si>
  <si>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</si>
  <si>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</si>
  <si>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</si>
  <si>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</si>
  <si>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</si>
  <si>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</si>
  <si>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</si>
  <si>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</si>
  <si>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</si>
  <si>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</si>
  <si>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</si>
  <si>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</si>
  <si>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</si>
  <si>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</si>
  <si>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</si>
  <si>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</si>
  <si>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</si>
  <si>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</si>
  <si>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</si>
  <si>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</si>
  <si>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</si>
  <si>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</si>
  <si>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</si>
  <si>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</si>
  <si>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</si>
  <si>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</si>
  <si>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</si>
  <si>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</si>
  <si>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</si>
  <si>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</si>
  <si>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</si>
  <si>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</si>
  <si>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</si>
  <si>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</si>
  <si>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</si>
  <si>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</si>
  <si>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</si>
  <si>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</si>
  <si>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</si>
  <si>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</si>
  <si>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</si>
  <si>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</si>
  <si>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</si>
  <si>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</si>
  <si>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</si>
  <si>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</si>
  <si>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</si>
  <si>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</si>
  <si>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</si>
  <si>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</si>
  <si>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</si>
  <si>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</si>
  <si>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</si>
  <si>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</si>
  <si>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</si>
  <si>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</si>
  <si>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</si>
  <si>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</si>
  <si>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</si>
  <si>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</si>
  <si>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</si>
  <si>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</si>
  <si>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</si>
  <si>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</si>
  <si>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</si>
  <si>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</si>
  <si>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</si>
  <si>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</si>
  <si>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</si>
  <si>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</si>
  <si>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</si>
  <si>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</si>
  <si>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</si>
  <si>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</si>
  <si>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</si>
  <si>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</si>
  <si>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</si>
  <si>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</si>
  <si>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</si>
  <si>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</si>
  <si>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</si>
  <si>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</si>
  <si>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</si>
  <si>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</si>
  <si>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</si>
  <si>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</si>
  <si>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</si>
  <si>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</si>
  <si>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</si>
  <si>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</si>
  <si>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</si>
  <si>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</si>
  <si>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</si>
  <si>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</si>
  <si>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</si>
  <si>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</si>
  <si>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</si>
  <si>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</si>
  <si>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</si>
  <si>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</si>
  <si>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</si>
  <si>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</si>
  <si>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</si>
  <si>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</si>
  <si>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</si>
  <si>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</si>
  <si>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</si>
  <si>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</si>
  <si>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</si>
  <si>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</si>
  <si>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</si>
  <si>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</si>
  <si>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</si>
  <si>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</si>
  <si>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</si>
  <si>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</si>
  <si>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</si>
  <si>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</si>
  <si>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</si>
  <si>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</si>
  <si>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</si>
  <si>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</si>
  <si>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</si>
  <si>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</si>
  <si>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</si>
  <si>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</si>
  <si>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</si>
  <si>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</si>
  <si>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</si>
  <si>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</si>
  <si>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</si>
  <si>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</si>
  <si>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</si>
  <si>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</si>
  <si>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</si>
  <si>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</si>
  <si>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</si>
  <si>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</si>
  <si>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</si>
  <si>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</si>
  <si>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</si>
  <si>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</si>
  <si>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</si>
  <si>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</si>
  <si>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</si>
  <si>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</si>
  <si>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</si>
  <si>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</si>
  <si>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</si>
  <si>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</si>
  <si>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</si>
  <si>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</si>
  <si>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</si>
  <si>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</si>
  <si>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</si>
  <si>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</si>
  <si>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</si>
  <si>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</si>
  <si>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</si>
  <si>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</si>
  <si>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</si>
  <si>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</si>
  <si>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</si>
  <si>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</si>
  <si>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</si>
  <si>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</si>
  <si>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</si>
  <si>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</si>
  <si>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</si>
  <si>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</si>
  <si>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</si>
  <si>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</si>
  <si>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</si>
  <si>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</si>
  <si>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</si>
  <si>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</si>
  <si>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</si>
  <si>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</si>
  <si>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</si>
  <si>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</si>
  <si>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</si>
  <si>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</si>
  <si>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</si>
  <si>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</si>
  <si>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</si>
  <si>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</si>
  <si>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</si>
  <si>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</si>
  <si>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</si>
  <si>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</si>
  <si>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</si>
  <si>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</si>
  <si>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</si>
  <si>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</si>
  <si>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</si>
  <si>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</si>
  <si>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</si>
  <si>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</si>
  <si>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</si>
  <si>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</si>
  <si>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</si>
  <si>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</si>
  <si>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</si>
  <si>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</si>
  <si>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</si>
  <si>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</si>
  <si>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</si>
  <si>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</si>
  <si>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</si>
  <si>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</si>
  <si>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</si>
  <si>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</si>
  <si>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</si>
  <si>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</si>
  <si>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</si>
  <si>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</si>
  <si>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</si>
  <si>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</si>
  <si>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</si>
  <si>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</si>
  <si>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</si>
  <si>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</si>
  <si>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</si>
  <si>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</si>
  <si>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</si>
  <si>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</si>
  <si>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</si>
  <si>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</si>
  <si>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</si>
  <si>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</si>
  <si>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</si>
  <si>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</si>
  <si>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</si>
  <si>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</si>
  <si>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</si>
  <si>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</si>
  <si>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</si>
  <si>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</si>
  <si>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</si>
  <si>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</si>
  <si>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</si>
  <si>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</si>
  <si>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</si>
  <si>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</si>
  <si>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</si>
  <si>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</si>
  <si>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</si>
  <si>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</si>
  <si>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</si>
  <si>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</si>
  <si>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</si>
  <si>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</si>
  <si>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</si>
  <si>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</si>
  <si>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</si>
  <si>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</si>
  <si>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</si>
  <si>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</si>
  <si>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</si>
  <si>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</si>
  <si>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</si>
  <si>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</si>
  <si>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</si>
  <si>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</si>
  <si>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</si>
  <si>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</si>
  <si>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</si>
  <si>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</si>
  <si>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</si>
  <si>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</si>
  <si>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</si>
  <si>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</si>
  <si>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</si>
  <si>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</si>
  <si>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</si>
  <si>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</si>
  <si>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</si>
  <si>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</si>
  <si>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</si>
  <si>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</si>
  <si>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</si>
  <si>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</si>
  <si>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</si>
  <si>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</si>
  <si>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</si>
  <si>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</si>
  <si>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</si>
  <si>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</si>
  <si>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</si>
  <si>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</si>
  <si>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</si>
  <si>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</si>
  <si>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</si>
  <si>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</si>
  <si>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</si>
  <si>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</si>
  <si>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</si>
  <si>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</si>
  <si>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</si>
  <si>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</si>
  <si>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</si>
  <si>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</si>
  <si>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</si>
  <si>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</si>
  <si>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</si>
  <si>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</si>
  <si>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</si>
  <si>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</si>
  <si>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</si>
  <si>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</si>
  <si>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</si>
  <si>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</si>
  <si>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</si>
  <si>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</si>
  <si>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</si>
  <si>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</si>
  <si>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</si>
  <si>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</si>
  <si>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</si>
  <si>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</si>
  <si>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</si>
  <si>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</si>
  <si>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</si>
  <si>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</si>
  <si>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</si>
  <si>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</si>
  <si>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</si>
  <si>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</si>
  <si>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</si>
  <si>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</si>
  <si>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</si>
  <si>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</si>
  <si>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</si>
  <si>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</si>
  <si>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</si>
  <si>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</si>
  <si>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</si>
  <si>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</si>
  <si>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</si>
  <si>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</si>
  <si>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</si>
  <si>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</si>
  <si>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</si>
  <si>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</si>
  <si>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</si>
  <si>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</si>
  <si>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</si>
  <si>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</si>
  <si>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</si>
  <si>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</si>
  <si>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</si>
  <si>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</si>
  <si>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</si>
  <si>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</si>
  <si>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</si>
  <si>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</si>
  <si>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</si>
  <si>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</si>
  <si>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</si>
  <si>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</si>
  <si>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</si>
  <si>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</si>
  <si>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</si>
  <si>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</si>
  <si>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</si>
  <si>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</si>
  <si>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</si>
  <si>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</si>
  <si>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</si>
  <si>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</si>
  <si>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</si>
  <si>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</si>
  <si>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</si>
  <si>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</si>
  <si>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</si>
  <si>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</si>
  <si>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</si>
  <si>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</si>
  <si>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</si>
  <si>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</si>
  <si>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</si>
  <si>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</si>
  <si>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</si>
  <si>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</si>
  <si>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</si>
  <si>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</si>
  <si>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</si>
  <si>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</si>
  <si>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</si>
  <si>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</si>
  <si>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</si>
  <si>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</si>
  <si>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</si>
  <si>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</si>
  <si>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</si>
  <si>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</si>
  <si>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</si>
  <si>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</si>
  <si>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</si>
  <si>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</si>
  <si>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</si>
  <si>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</si>
  <si>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</si>
  <si>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</si>
  <si>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</si>
  <si>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</si>
  <si>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</si>
  <si>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</si>
  <si>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</si>
  <si>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</si>
  <si>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</si>
  <si>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</si>
  <si>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</si>
  <si>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</si>
  <si>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</si>
  <si>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</si>
  <si>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</si>
  <si>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</si>
  <si>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</si>
  <si>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</si>
  <si>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</si>
  <si>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</si>
  <si>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</si>
  <si>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</si>
  <si>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</si>
  <si>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</si>
  <si>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</si>
  <si>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</si>
  <si>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</si>
  <si>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</si>
  <si>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</si>
  <si>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</si>
  <si>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</si>
  <si>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</si>
  <si>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</si>
  <si>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</si>
  <si>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</si>
  <si>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</si>
  <si>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</si>
  <si>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</si>
  <si>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</si>
  <si>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</si>
  <si>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</si>
  <si>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</si>
  <si>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</si>
  <si>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</si>
  <si>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</si>
  <si>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</si>
  <si>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</si>
  <si>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</si>
  <si>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</si>
  <si>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</si>
  <si>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</si>
  <si>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</si>
  <si>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</si>
  <si>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</si>
  <si>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</si>
  <si>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</si>
  <si>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</si>
  <si>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</si>
  <si>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</si>
  <si>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</si>
  <si>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</si>
  <si>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</si>
  <si>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</si>
  <si>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</si>
  <si>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</si>
  <si>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</si>
  <si>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</si>
  <si>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</si>
  <si>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</si>
  <si>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</si>
  <si>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</si>
  <si>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</si>
  <si>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</si>
  <si>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</si>
  <si>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</si>
  <si>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</si>
  <si>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</si>
  <si>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</si>
  <si>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</si>
  <si>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</si>
  <si>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</si>
  <si>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</si>
  <si>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</si>
  <si>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</si>
  <si>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</si>
  <si>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</si>
  <si>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</si>
  <si>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</si>
  <si>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</si>
  <si>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</si>
  <si>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</si>
  <si>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</si>
  <si>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</si>
  <si>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</si>
  <si>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</si>
  <si>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</si>
  <si>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</si>
  <si>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</si>
  <si>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</si>
  <si>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</si>
  <si>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</si>
  <si>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</si>
  <si>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</si>
  <si>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</si>
  <si>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</si>
  <si>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</si>
  <si>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</si>
  <si>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</si>
  <si>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</si>
  <si>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</si>
  <si>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</si>
  <si>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</si>
  <si>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</si>
  <si>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</si>
  <si>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</si>
  <si>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</si>
  <si>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</si>
  <si>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</si>
  <si>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</si>
  <si>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</si>
  <si>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</si>
  <si>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</si>
  <si>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</si>
  <si>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</si>
  <si>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</si>
  <si>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</si>
  <si>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</si>
  <si>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</si>
  <si>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</si>
  <si>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</si>
  <si>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</si>
  <si>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</si>
  <si>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</si>
  <si>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</si>
  <si>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</si>
  <si>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</si>
  <si>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</si>
  <si>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</si>
  <si>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</si>
  <si>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</si>
  <si>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</si>
  <si>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</si>
  <si>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</si>
  <si>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</si>
  <si>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</si>
  <si>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</si>
  <si>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</si>
  <si>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</si>
  <si>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</si>
  <si>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</si>
  <si>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</si>
  <si>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</si>
  <si>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</si>
  <si>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</si>
  <si>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</si>
  <si>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</si>
  <si>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</si>
  <si>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</si>
  <si>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</si>
  <si>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</si>
  <si>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</si>
  <si>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</si>
  <si>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</si>
  <si>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</si>
  <si>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</si>
  <si>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</si>
  <si>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</si>
  <si>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</si>
  <si>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</si>
  <si>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</si>
  <si>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</si>
  <si>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</si>
  <si>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</si>
  <si>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</si>
  <si>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</si>
  <si>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</si>
  <si>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</si>
  <si>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</si>
  <si>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</si>
  <si>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</si>
  <si>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</si>
  <si>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</si>
  <si>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</si>
  <si>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</si>
  <si>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</si>
  <si>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</si>
  <si>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</si>
  <si>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</si>
  <si>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</si>
  <si>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</si>
  <si>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</si>
  <si>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</si>
  <si>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</si>
  <si>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</si>
  <si>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</si>
  <si>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</si>
  <si>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</si>
  <si>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</si>
  <si>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</si>
  <si>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</si>
  <si>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</si>
  <si>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</si>
  <si>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</si>
  <si>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</si>
  <si>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</si>
  <si>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</si>
  <si>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</si>
  <si>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</si>
  <si>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</si>
  <si>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</si>
  <si>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</si>
  <si>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</si>
  <si>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</si>
  <si>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</si>
  <si>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</si>
  <si>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</si>
  <si>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</si>
  <si>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</si>
  <si>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</si>
  <si>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</si>
  <si>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</si>
  <si>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</si>
  <si>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</si>
  <si>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</si>
  <si>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</si>
  <si>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</si>
  <si>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</si>
  <si>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</si>
  <si>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</si>
  <si>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</si>
  <si>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</si>
  <si>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</si>
  <si>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</si>
  <si>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</si>
  <si>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</si>
  <si>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</si>
  <si>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</si>
  <si>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</si>
  <si>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</si>
  <si>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</si>
  <si>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</si>
  <si>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</si>
  <si>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</si>
  <si>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</si>
  <si>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</si>
  <si>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</si>
  <si>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</si>
  <si>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</si>
  <si>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</si>
  <si>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</si>
  <si>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</si>
  <si>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</si>
  <si>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</si>
  <si>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</si>
  <si>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</si>
  <si>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</si>
  <si>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</si>
  <si>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</si>
  <si>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</si>
  <si>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</si>
  <si>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</si>
  <si>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</si>
  <si>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</si>
  <si>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</si>
  <si>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</si>
  <si>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</si>
  <si>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</si>
  <si>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</si>
  <si>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</si>
  <si>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</si>
  <si>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</si>
  <si>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</si>
  <si>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</si>
  <si>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</si>
  <si>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</si>
  <si>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</si>
  <si>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</si>
  <si>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</si>
  <si>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</si>
  <si>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</si>
  <si>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</si>
  <si>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</si>
  <si>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</si>
  <si>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</si>
  <si>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</si>
  <si>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</si>
  <si>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</si>
  <si>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</si>
  <si>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</si>
  <si>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</si>
  <si>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</si>
  <si>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</si>
  <si>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</si>
  <si>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</si>
  <si>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</si>
  <si>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</si>
  <si>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</si>
  <si>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</si>
  <si>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</si>
  <si>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</si>
  <si>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</si>
  <si>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</si>
  <si>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</si>
  <si>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</si>
  <si>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</si>
  <si>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</si>
  <si>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</si>
  <si>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</si>
  <si>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</si>
  <si>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</si>
  <si>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</si>
  <si>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</si>
  <si>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</si>
  <si>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</si>
  <si>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</si>
  <si>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</si>
  <si>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</si>
  <si>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</si>
  <si>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</si>
  <si>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</si>
  <si>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</si>
  <si>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</si>
  <si>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</si>
  <si>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</si>
  <si>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</si>
  <si>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</si>
  <si>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</si>
  <si>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</si>
  <si>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</si>
  <si>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</si>
  <si>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</si>
  <si>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</si>
  <si>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</si>
  <si>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</si>
  <si>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</si>
  <si>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</si>
  <si>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</si>
  <si>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</si>
  <si>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</si>
  <si>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</si>
  <si>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</si>
  <si>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</si>
  <si>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</si>
  <si>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</si>
  <si>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</si>
  <si>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</si>
  <si>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</si>
  <si>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</si>
  <si>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</si>
  <si>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</si>
  <si>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</si>
  <si>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</si>
  <si>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</si>
  <si>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</si>
  <si>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</si>
  <si>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</si>
  <si>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</si>
  <si>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</si>
  <si>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</si>
  <si>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</si>
  <si>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</si>
  <si>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</si>
  <si>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</si>
  <si>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</si>
  <si>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</si>
  <si>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</si>
  <si>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</si>
  <si>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</si>
  <si>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</si>
  <si>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</si>
  <si>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</si>
  <si>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</si>
  <si>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</si>
  <si>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</si>
  <si>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</si>
  <si>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</si>
  <si>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</si>
  <si>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</si>
  <si>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</si>
  <si>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</si>
  <si>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</si>
  <si>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</si>
  <si>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</si>
  <si>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</si>
  <si>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</si>
  <si>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</si>
  <si>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</si>
  <si>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</si>
  <si>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</si>
  <si>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</si>
  <si>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</si>
  <si>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</si>
  <si>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</si>
  <si>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</si>
  <si>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</si>
  <si>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</si>
  <si>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</si>
  <si>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</si>
  <si>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</si>
  <si>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</si>
  <si>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</si>
  <si>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</si>
  <si>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</si>
  <si>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</si>
  <si>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</si>
  <si>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</si>
  <si>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</si>
  <si>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</si>
  <si>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</si>
  <si>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</si>
  <si>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</si>
  <si>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</si>
  <si>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</si>
  <si>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</si>
  <si>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</si>
  <si>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</si>
  <si>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</si>
  <si>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</si>
  <si>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</si>
  <si>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</si>
  <si>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</si>
  <si>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</si>
  <si>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</si>
  <si>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</si>
  <si>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</si>
  <si>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</si>
  <si>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</si>
  <si>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</si>
  <si>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</si>
  <si>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</si>
  <si>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</si>
  <si>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</si>
  <si>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</si>
  <si>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</si>
  <si>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</si>
  <si>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</si>
  <si>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</si>
  <si>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</si>
  <si>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</si>
  <si>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</si>
  <si>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</si>
  <si>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</si>
  <si>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</si>
  <si>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</si>
  <si>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</si>
  <si>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</si>
  <si>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</si>
  <si>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</si>
  <si>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</si>
  <si>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</si>
  <si>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</si>
  <si>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</si>
  <si>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</si>
  <si>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</si>
  <si>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</si>
  <si>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</si>
  <si>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</si>
  <si>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</si>
  <si>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</si>
  <si>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</si>
  <si>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</si>
  <si>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</si>
  <si>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</si>
  <si>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</si>
  <si>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</si>
  <si>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</si>
  <si>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</si>
  <si>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</si>
  <si>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</si>
  <si>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</si>
  <si>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</si>
  <si>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</si>
  <si>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</si>
  <si>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</si>
  <si>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</si>
  <si>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</si>
  <si>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</si>
  <si>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</si>
  <si>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</si>
  <si>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</si>
  <si>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</si>
  <si>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</si>
  <si>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</si>
  <si>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</si>
  <si>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</si>
  <si>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</si>
  <si>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</si>
  <si>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</si>
  <si>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</si>
  <si>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</si>
  <si>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</si>
  <si>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</si>
  <si>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</si>
  <si>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</si>
  <si>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</si>
  <si>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</si>
  <si>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</si>
  <si>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</si>
  <si>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</si>
  <si>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</si>
  <si>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</si>
  <si>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</si>
  <si>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</si>
  <si>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</si>
  <si>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</si>
  <si>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</si>
  <si>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</si>
  <si>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</si>
  <si>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</si>
  <si>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</si>
  <si>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</si>
  <si>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</si>
  <si>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</si>
  <si>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</si>
  <si>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</si>
  <si>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</si>
  <si>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</si>
  <si>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</si>
  <si>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</si>
  <si>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</si>
  <si>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</si>
  <si>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</si>
  <si>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</si>
  <si>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</si>
  <si>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</si>
  <si>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</si>
  <si>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</si>
  <si>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</si>
  <si>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</si>
  <si>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</si>
  <si>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</si>
  <si>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</si>
  <si>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</si>
  <si>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</si>
  <si>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</si>
  <si>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</si>
  <si>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</si>
  <si>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</si>
  <si>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</si>
  <si>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</si>
  <si>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</si>
  <si>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</si>
  <si>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</si>
  <si>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</si>
  <si>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</si>
  <si>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</si>
  <si>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</si>
  <si>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</si>
  <si>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</si>
  <si>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</si>
  <si>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</si>
  <si>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</si>
  <si>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</si>
  <si>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</si>
  <si>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</si>
  <si>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</si>
  <si>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</si>
  <si>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</si>
  <si>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</si>
  <si>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</si>
  <si>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</si>
  <si>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</si>
  <si>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</si>
  <si>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</si>
  <si>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</si>
  <si>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</si>
  <si>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</si>
  <si>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</si>
  <si>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</si>
  <si>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</si>
  <si>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</si>
  <si>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</si>
  <si>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</si>
  <si>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</si>
  <si>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</si>
  <si>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</si>
  <si>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</si>
  <si>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</si>
  <si>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</si>
  <si>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</si>
  <si>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</si>
  <si>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</si>
  <si>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</si>
  <si>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</si>
  <si>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</si>
  <si>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</si>
  <si>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</si>
  <si>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</si>
  <si>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</si>
  <si>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</si>
  <si>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</si>
  <si>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</si>
  <si>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</si>
  <si>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</si>
  <si>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</si>
  <si>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</si>
  <si>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</si>
  <si>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</si>
  <si>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</si>
  <si>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</si>
  <si>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</si>
  <si>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</si>
  <si>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</si>
  <si>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</si>
  <si>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</si>
  <si>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</si>
  <si>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</si>
  <si>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</si>
  <si>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</si>
  <si>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</si>
  <si>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</si>
  <si>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</si>
  <si>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</si>
  <si>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</si>
  <si>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</si>
  <si>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</si>
  <si>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</si>
  <si>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</si>
  <si>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</si>
  <si>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</si>
  <si>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</si>
  <si>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</si>
  <si>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</si>
  <si>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</si>
  <si>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</si>
  <si>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</si>
  <si>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</si>
  <si>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</si>
  <si>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</si>
  <si>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</si>
  <si>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</si>
  <si>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</si>
  <si>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</si>
  <si>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</si>
  <si>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</si>
  <si>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</si>
  <si>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</si>
  <si>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</si>
  <si>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</si>
  <si>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</si>
  <si>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</si>
  <si>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</si>
  <si>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</si>
  <si>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</si>
  <si>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</si>
  <si>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</si>
  <si>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</si>
  <si>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</si>
  <si>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</si>
  <si>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</si>
  <si>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</si>
  <si>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</si>
  <si>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</si>
  <si>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</si>
  <si>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</si>
  <si>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</si>
  <si>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</si>
  <si>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</si>
  <si>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</si>
  <si>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</si>
  <si>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</si>
  <si>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</si>
  <si>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</si>
  <si>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</si>
  <si>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</si>
  <si>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</si>
  <si>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</si>
  <si>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</si>
  <si>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</si>
  <si>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</si>
  <si>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</si>
  <si>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</si>
  <si>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</si>
  <si>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</si>
  <si>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</si>
  <si>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</si>
  <si>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</si>
  <si>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</si>
  <si>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</si>
  <si>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</si>
  <si>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</si>
  <si>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</si>
  <si>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</si>
  <si>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</si>
  <si>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</si>
  <si>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</si>
  <si>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</si>
  <si>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</si>
  <si>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</si>
  <si>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</si>
  <si>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</si>
  <si>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</si>
  <si>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</si>
  <si>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</si>
  <si>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</si>
  <si>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</si>
  <si>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</si>
  <si>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</si>
  <si>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</si>
  <si>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</si>
  <si>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</si>
  <si>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</si>
  <si>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</si>
  <si>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</si>
  <si>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</si>
  <si>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</si>
  <si>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</si>
  <si>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</si>
  <si>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</si>
  <si>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</si>
  <si>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</si>
  <si>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</si>
  <si>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</si>
  <si>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</si>
  <si>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</si>
  <si>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</si>
  <si>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</si>
  <si>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</si>
  <si>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</si>
  <si>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</si>
  <si>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</si>
  <si>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</si>
  <si>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</si>
  <si>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</si>
  <si>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</si>
  <si>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</si>
  <si>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</si>
  <si>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</si>
  <si>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</si>
  <si>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</si>
  <si>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</si>
  <si>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</si>
  <si>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</si>
  <si>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</si>
  <si>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</si>
  <si>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</si>
  <si>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</si>
  <si>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</si>
  <si>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</si>
  <si>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</si>
  <si>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</si>
  <si>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</si>
  <si>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</si>
  <si>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</si>
  <si>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</si>
  <si>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</si>
  <si>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</si>
  <si>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</si>
  <si>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</si>
  <si>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</si>
  <si>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</si>
  <si>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</si>
  <si>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</si>
  <si>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</si>
  <si>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</si>
  <si>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</si>
  <si>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</si>
  <si>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</si>
  <si>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</si>
  <si>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</si>
  <si>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</si>
  <si>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</si>
  <si>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</si>
  <si>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</si>
  <si>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</si>
  <si>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</si>
  <si>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</si>
  <si>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</si>
  <si>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</si>
  <si>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</si>
  <si>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</si>
  <si>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</si>
  <si>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</si>
  <si>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</si>
  <si>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</si>
  <si>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</si>
  <si>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</si>
  <si>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</si>
  <si>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</si>
  <si>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</si>
  <si>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</si>
  <si>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</si>
  <si>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</si>
  <si>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</si>
  <si>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</si>
  <si>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</si>
  <si>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</si>
  <si>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</si>
  <si>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</si>
  <si>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</si>
  <si>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</si>
  <si>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</si>
  <si>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</si>
  <si>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</si>
  <si>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</si>
  <si>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</si>
  <si>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</si>
  <si>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</si>
  <si>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</si>
  <si>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</si>
  <si>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</si>
  <si>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</si>
  <si>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</si>
  <si>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</si>
  <si>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</si>
  <si>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</si>
  <si>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</si>
  <si>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</si>
  <si>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</si>
  <si>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</si>
  <si>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</si>
  <si>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</si>
  <si>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</si>
  <si>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</si>
  <si>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</si>
  <si>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</si>
  <si>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</si>
  <si>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</si>
  <si>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</si>
  <si>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</si>
  <si>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</si>
  <si>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</si>
  <si>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</si>
  <si>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</si>
  <si>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</si>
  <si>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</si>
  <si>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</si>
  <si>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</si>
  <si>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</si>
  <si>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</si>
  <si>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</si>
  <si>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</si>
  <si>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</si>
  <si>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</si>
  <si>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</si>
  <si>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</si>
  <si>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</si>
  <si>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</si>
  <si>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</si>
  <si>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</si>
  <si>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</si>
  <si>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</si>
  <si>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</si>
  <si>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</si>
  <si>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</si>
  <si>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</si>
  <si>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</si>
  <si>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</si>
  <si>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</si>
  <si>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</si>
  <si>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</si>
  <si>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</si>
  <si>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</si>
  <si>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</si>
  <si>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</si>
  <si>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</si>
  <si>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</si>
  <si>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</si>
  <si>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</si>
  <si>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</si>
  <si>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</si>
  <si>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</si>
  <si>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</si>
  <si>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</si>
  <si>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</si>
  <si>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</si>
  <si>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</si>
  <si>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</si>
  <si>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</si>
  <si>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</si>
  <si>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</si>
  <si>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</si>
  <si>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</si>
  <si>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</si>
  <si>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</si>
  <si>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</si>
  <si>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</si>
  <si>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</si>
  <si>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</si>
  <si>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</si>
  <si>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</si>
  <si>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</si>
  <si>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</si>
  <si>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</si>
  <si>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</si>
  <si>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</si>
  <si>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</si>
  <si>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</si>
  <si>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</si>
  <si>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</si>
  <si>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</si>
  <si>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</si>
  <si>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</si>
  <si>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</si>
  <si>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</si>
  <si>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</si>
  <si>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</si>
  <si>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</si>
  <si>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</si>
  <si>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</si>
  <si>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</si>
  <si>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</si>
  <si>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</si>
  <si>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</si>
  <si>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</si>
  <si>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</si>
  <si>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</si>
  <si>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</si>
  <si>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</si>
  <si>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</si>
  <si>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</si>
  <si>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</si>
  <si>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</si>
  <si>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</si>
  <si>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</si>
  <si>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</si>
  <si>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</si>
  <si>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</si>
  <si>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</si>
  <si>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</si>
  <si>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</si>
  <si>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</si>
  <si>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</si>
  <si>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</si>
  <si>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</si>
  <si>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</si>
  <si>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</si>
  <si>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</si>
  <si>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</si>
  <si>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</si>
  <si>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</si>
  <si>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</si>
  <si>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</si>
  <si>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</si>
  <si>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</si>
  <si>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</si>
  <si>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</si>
  <si>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</si>
  <si>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</si>
  <si>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</si>
  <si>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</si>
  <si>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</si>
  <si>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</si>
  <si>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</si>
  <si>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</si>
  <si>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</si>
  <si>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</si>
  <si>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</si>
  <si>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</si>
  <si>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</si>
  <si>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</si>
  <si>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</si>
  <si>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</si>
  <si>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</si>
  <si>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</si>
  <si>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</si>
  <si>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</si>
  <si>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</si>
  <si>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</si>
  <si>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</si>
  <si>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</si>
  <si>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</si>
  <si>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</si>
  <si>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</si>
  <si>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</si>
  <si>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</si>
  <si>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</si>
  <si>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</si>
  <si>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</si>
  <si>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</si>
  <si>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</si>
  <si>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</si>
  <si>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</si>
  <si>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</si>
  <si>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</si>
  <si>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</si>
  <si>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</si>
  <si>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</si>
  <si>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</si>
  <si>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</si>
  <si>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</si>
  <si>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</si>
  <si>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</si>
  <si>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</si>
  <si>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</si>
  <si>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</si>
  <si>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</si>
  <si>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</si>
  <si>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</si>
  <si>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</si>
  <si>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</si>
  <si>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</si>
  <si>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</si>
  <si>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</si>
  <si>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</si>
  <si>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</si>
  <si>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</si>
  <si>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</si>
  <si>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</si>
  <si>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</si>
  <si>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</si>
  <si>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</si>
  <si>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</si>
  <si>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</si>
  <si>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</si>
  <si>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</si>
  <si>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</si>
  <si>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</si>
  <si>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</si>
  <si>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</si>
  <si>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</si>
  <si>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</si>
  <si>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</si>
  <si>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</si>
  <si>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</si>
  <si>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</si>
  <si>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</si>
  <si>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</si>
  <si>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</si>
  <si>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</si>
  <si>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</si>
  <si>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</si>
  <si>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</si>
  <si>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</si>
  <si>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</si>
  <si>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</si>
  <si>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</si>
  <si>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</si>
  <si>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</si>
  <si>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</si>
  <si>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</si>
  <si>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</si>
  <si>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</si>
  <si>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</si>
  <si>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</si>
  <si>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</si>
  <si>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</si>
  <si>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</si>
  <si>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</si>
  <si>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</si>
  <si>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</si>
  <si>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</si>
  <si>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</si>
  <si>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</si>
  <si>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</si>
  <si>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</si>
  <si>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</si>
  <si>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</si>
  <si>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</si>
  <si>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</si>
  <si>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</si>
  <si>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</si>
  <si>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</si>
  <si>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</si>
  <si>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</si>
  <si>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</si>
  <si>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</si>
  <si>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</si>
  <si>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</si>
  <si>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</si>
  <si>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</si>
  <si>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</si>
  <si>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</si>
  <si>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</si>
  <si>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</si>
  <si>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</si>
  <si>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</si>
  <si>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</si>
  <si>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</si>
  <si>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</si>
  <si>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</si>
  <si>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</si>
  <si>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</si>
  <si>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</si>
  <si>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</si>
  <si>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</si>
  <si>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</si>
  <si>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</si>
  <si>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</si>
  <si>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</si>
  <si>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</si>
  <si>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</si>
  <si>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</si>
  <si>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</si>
  <si>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</si>
  <si>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</si>
  <si>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</si>
  <si>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</si>
  <si>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</si>
  <si>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</si>
  <si>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</si>
  <si>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</si>
  <si>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</si>
  <si>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</si>
  <si>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</si>
  <si>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</si>
  <si>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</si>
  <si>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</si>
  <si>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</si>
  <si>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</si>
  <si>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</si>
  <si>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</si>
  <si>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</si>
  <si>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</si>
  <si>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</si>
  <si>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</si>
  <si>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</si>
  <si>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</si>
  <si>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</si>
  <si>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</si>
  <si>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</si>
  <si>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</si>
  <si>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</si>
  <si>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</si>
  <si>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</si>
  <si>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</si>
  <si>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</si>
  <si>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</si>
  <si>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</si>
  <si>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</si>
  <si>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</si>
  <si>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</si>
  <si>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</si>
  <si>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</si>
  <si>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</si>
  <si>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</si>
  <si>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</si>
  <si>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</si>
  <si>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</si>
  <si>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</si>
  <si>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</si>
  <si>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</si>
  <si>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</si>
  <si>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</si>
  <si>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</si>
  <si>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</si>
  <si>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</si>
  <si>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</si>
  <si>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</si>
  <si>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</si>
  <si>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</si>
  <si>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</si>
  <si>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</si>
  <si>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</si>
  <si>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</si>
  <si>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</si>
  <si>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</si>
  <si>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</si>
  <si>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</si>
  <si>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</si>
  <si>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</si>
  <si>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</si>
  <si>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</si>
  <si>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</si>
  <si>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</si>
  <si>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</si>
  <si>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</si>
  <si>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</si>
  <si>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</si>
  <si>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</si>
  <si>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</si>
  <si>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</si>
  <si>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</si>
  <si>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</si>
  <si>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</si>
  <si>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</si>
  <si>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</si>
  <si>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</si>
  <si>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</si>
  <si>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</si>
  <si>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</si>
  <si>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</si>
  <si>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</si>
  <si>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</si>
  <si>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</si>
  <si>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</si>
  <si>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</si>
  <si>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</si>
  <si>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</si>
  <si>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</si>
  <si>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</si>
  <si>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</si>
  <si>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</si>
  <si>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</si>
  <si>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</si>
  <si>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</si>
  <si>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</si>
  <si>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</si>
  <si>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</si>
  <si>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</si>
  <si>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</si>
  <si>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</si>
  <si>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</si>
  <si>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</si>
  <si>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</si>
  <si>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</si>
  <si>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</si>
  <si>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</si>
  <si>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</si>
  <si>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</si>
  <si>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</si>
  <si>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</si>
  <si>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</si>
  <si>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</si>
  <si>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</si>
  <si>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</si>
  <si>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</si>
  <si>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</si>
  <si>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</si>
  <si>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</si>
  <si>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</si>
  <si>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</si>
  <si>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</si>
  <si>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</si>
  <si>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</si>
  <si>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</si>
  <si>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</si>
  <si>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</si>
  <si>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</si>
  <si>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</si>
  <si>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</si>
  <si>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</si>
  <si>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</si>
  <si>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</si>
  <si>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</si>
  <si>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</si>
  <si>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</si>
  <si>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</si>
  <si>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</si>
  <si>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</si>
  <si>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</si>
  <si>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</si>
  <si>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</si>
  <si>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</si>
  <si>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</si>
  <si>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</si>
  <si>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</si>
  <si>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</si>
  <si>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</si>
  <si>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</si>
  <si>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</si>
  <si>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</si>
  <si>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</si>
  <si>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</si>
  <si>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</si>
  <si>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</si>
  <si>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</si>
  <si>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</si>
  <si>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</si>
  <si>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</si>
  <si>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</si>
  <si>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</si>
  <si>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</si>
  <si>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</si>
  <si>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</si>
  <si>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</si>
  <si>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</si>
  <si>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</si>
  <si>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</si>
  <si>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</si>
  <si>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</si>
  <si>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</si>
  <si>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</si>
  <si>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</si>
  <si>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</si>
  <si>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</si>
  <si>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</si>
  <si>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</si>
  <si>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</si>
  <si>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</si>
  <si>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</si>
  <si>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</si>
  <si>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</si>
  <si>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</si>
  <si>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</si>
  <si>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</si>
  <si>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</si>
  <si>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</si>
  <si>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</si>
  <si>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</si>
  <si>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</si>
  <si>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</si>
  <si>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</si>
  <si>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</si>
  <si>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</si>
  <si>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</si>
  <si>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</si>
  <si>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</si>
  <si>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</si>
  <si>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</si>
  <si>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</si>
  <si>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</si>
  <si>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</si>
  <si>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</si>
  <si>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</si>
  <si>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</si>
  <si>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</si>
  <si>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</si>
  <si>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</si>
  <si>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</si>
  <si>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</si>
  <si>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</si>
  <si>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</si>
  <si>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</si>
  <si>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</si>
  <si>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</si>
  <si>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</si>
  <si>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</si>
  <si>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</si>
  <si>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</si>
  <si>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</si>
  <si>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</si>
  <si>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</si>
  <si>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</si>
  <si>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</si>
  <si>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</si>
  <si>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</si>
  <si>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</si>
  <si>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</si>
  <si>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</si>
  <si>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</si>
  <si>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</si>
  <si>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</si>
  <si>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</si>
  <si>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</si>
  <si>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</si>
  <si>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</si>
  <si>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</si>
  <si>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</si>
  <si>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</si>
  <si>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</si>
  <si>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</si>
  <si>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</si>
  <si>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</si>
  <si>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</si>
  <si>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</si>
  <si>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</si>
  <si>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</si>
  <si>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</si>
  <si>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</si>
  <si>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</si>
  <si>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</si>
  <si>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</si>
  <si>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</si>
  <si>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</si>
  <si>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</si>
  <si>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</si>
  <si>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</si>
  <si>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</si>
  <si>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</si>
  <si>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</si>
  <si>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</si>
  <si>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</si>
  <si>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</si>
  <si>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</si>
  <si>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</si>
  <si>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</si>
  <si>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</si>
  <si>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</si>
  <si>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</si>
  <si>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</si>
  <si>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</si>
  <si>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</si>
  <si>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</si>
  <si>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</si>
  <si>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</si>
  <si>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</si>
  <si>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</si>
  <si>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</si>
  <si>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</si>
  <si>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</si>
  <si>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</si>
  <si>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</si>
  <si>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</si>
  <si>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</si>
  <si>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</si>
  <si>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</si>
  <si>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</si>
  <si>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</si>
  <si>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</si>
  <si>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</si>
  <si>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</si>
  <si>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</si>
  <si>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</si>
  <si>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</si>
  <si>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</si>
  <si>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</si>
  <si>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</si>
  <si>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</si>
  <si>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</si>
  <si>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</si>
  <si>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</si>
  <si>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</si>
  <si>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</si>
  <si>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</si>
  <si>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</si>
  <si>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</si>
  <si>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</si>
  <si>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</si>
  <si>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</si>
  <si>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</si>
  <si>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</si>
  <si>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</si>
  <si>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</si>
  <si>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</si>
  <si>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</si>
  <si>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</si>
  <si>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</si>
  <si>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</si>
  <si>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</si>
  <si>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</si>
  <si>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</si>
  <si>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</si>
  <si>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</si>
  <si>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</si>
  <si>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</si>
  <si>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</si>
  <si>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</si>
  <si>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</si>
  <si>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</si>
  <si>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</si>
  <si>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</si>
  <si>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</si>
  <si>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</si>
  <si>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</si>
  <si>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</si>
  <si>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</si>
  <si>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</si>
  <si>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</si>
  <si>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</si>
  <si>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</si>
  <si>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</si>
  <si>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</si>
  <si>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</si>
  <si>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</si>
  <si>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</si>
  <si>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</si>
  <si>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</si>
  <si>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</si>
  <si>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</si>
  <si>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</si>
  <si>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</si>
  <si>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</si>
  <si>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</si>
  <si>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</si>
  <si>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</si>
  <si>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</si>
  <si>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</si>
  <si>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</si>
  <si>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</si>
  <si>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</si>
  <si>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</si>
  <si>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</si>
  <si>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</si>
  <si>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</si>
  <si>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</si>
  <si>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</si>
  <si>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</si>
  <si>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</si>
  <si>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</si>
  <si>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</si>
  <si>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</si>
  <si>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</si>
  <si>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</si>
  <si>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</si>
  <si>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</si>
  <si>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</si>
  <si>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</si>
  <si>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</si>
  <si>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</si>
  <si>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</si>
  <si>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</si>
  <si>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</si>
  <si>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</si>
  <si>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</si>
  <si>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</si>
  <si>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</si>
  <si>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</si>
  <si>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</si>
  <si>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</si>
  <si>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</si>
  <si>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</si>
  <si>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</si>
  <si>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</si>
  <si>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</si>
  <si>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</si>
  <si>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</si>
  <si>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</si>
  <si>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</si>
  <si>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</si>
  <si>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</si>
  <si>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</si>
  <si>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</si>
  <si>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</si>
  <si>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</si>
  <si>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</si>
  <si>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</si>
  <si>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</si>
  <si>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</si>
  <si>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</si>
  <si>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</si>
  <si>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</si>
  <si>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</si>
  <si>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</si>
  <si>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</si>
  <si>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</si>
  <si>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</si>
  <si>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</si>
  <si>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</si>
  <si>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</si>
  <si>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</si>
  <si>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</si>
  <si>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</si>
  <si>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</si>
  <si>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</si>
  <si>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</si>
  <si>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</si>
  <si>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</si>
  <si>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</si>
  <si>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</si>
  <si>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</si>
  <si>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</si>
  <si>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</si>
  <si>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</si>
  <si>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</si>
  <si>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</si>
  <si>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</si>
  <si>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</si>
  <si>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</si>
  <si>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</si>
  <si>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</si>
  <si>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</si>
  <si>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</si>
  <si>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</si>
  <si>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</si>
  <si>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</si>
  <si>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</si>
  <si>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</si>
  <si>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</si>
  <si>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</si>
  <si>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</si>
  <si>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</si>
  <si>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</si>
  <si>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</si>
  <si>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</si>
  <si>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</si>
  <si>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</si>
  <si>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</si>
  <si>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</si>
  <si>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</si>
  <si>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</si>
  <si>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</si>
  <si>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</si>
  <si>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</si>
  <si>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</si>
  <si>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</si>
  <si>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</si>
  <si>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</si>
  <si>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</si>
  <si>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</si>
  <si>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</si>
  <si>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</si>
  <si>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</si>
  <si>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</si>
  <si>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</si>
  <si>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</si>
  <si>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</si>
  <si>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</si>
  <si>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</si>
  <si>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</si>
  <si>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</si>
  <si>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</si>
  <si>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</si>
  <si>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</si>
  <si>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</si>
  <si>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</si>
  <si>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</si>
  <si>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</si>
  <si>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</si>
  <si>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</si>
  <si>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</si>
  <si>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</si>
  <si>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</si>
  <si>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</si>
  <si>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</si>
  <si>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</si>
  <si>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</si>
  <si>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</si>
  <si>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</si>
  <si>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</si>
  <si>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</si>
  <si>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</si>
  <si>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</si>
  <si>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</si>
  <si>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</si>
  <si>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</si>
  <si>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</si>
  <si>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</si>
  <si>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</si>
  <si>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</si>
  <si>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</si>
  <si>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</si>
  <si>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</si>
  <si>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</si>
  <si>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</si>
  <si>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</si>
  <si>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</si>
  <si>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</si>
  <si>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</si>
  <si>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</si>
  <si>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</si>
  <si>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</si>
  <si>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</si>
  <si>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</si>
  <si>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</si>
  <si>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</si>
  <si>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</si>
  <si>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</si>
  <si>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</si>
  <si>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</si>
  <si>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</si>
  <si>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</si>
  <si>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</si>
  <si>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</si>
  <si>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</si>
  <si>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</si>
  <si>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</si>
  <si>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</si>
  <si>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</si>
  <si>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</si>
  <si>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</si>
  <si>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</si>
  <si>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</si>
  <si>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</si>
  <si>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</si>
  <si>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</si>
  <si>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</si>
  <si>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</si>
  <si>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</si>
  <si>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</si>
  <si>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</si>
  <si>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</si>
  <si>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</si>
  <si>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</si>
  <si>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</si>
  <si>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</si>
  <si>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</si>
  <si>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</si>
  <si>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</si>
  <si>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</si>
  <si>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</si>
  <si>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</si>
  <si>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</si>
  <si>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</si>
  <si>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</si>
  <si>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</si>
  <si>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</si>
  <si>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</si>
  <si>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</si>
  <si>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</si>
  <si>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</si>
  <si>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</si>
  <si>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</si>
  <si>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</si>
  <si>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</si>
  <si>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</si>
  <si>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</si>
  <si>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</si>
  <si>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</si>
  <si>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</si>
  <si>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</si>
  <si>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</si>
  <si>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</si>
  <si>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</si>
  <si>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</si>
  <si>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</si>
  <si>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</si>
  <si>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</si>
  <si>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</si>
  <si>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</si>
  <si>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</si>
  <si>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</si>
  <si>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</si>
  <si>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</si>
  <si>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</si>
  <si>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</si>
  <si>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</si>
  <si>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</si>
  <si>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</si>
  <si>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</si>
  <si>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</si>
  <si>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</si>
  <si>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</si>
  <si>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</si>
  <si>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</si>
  <si>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</si>
  <si>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</si>
  <si>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</si>
  <si>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</si>
  <si>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</si>
  <si>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</si>
  <si>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</si>
  <si>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</si>
  <si>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</si>
  <si>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</si>
  <si>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</si>
  <si>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</si>
  <si>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</si>
  <si>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</si>
  <si>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</si>
  <si>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</si>
  <si>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</si>
  <si>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</si>
  <si>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</si>
  <si>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</si>
  <si>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</si>
  <si>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</si>
  <si>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</si>
  <si>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</si>
  <si>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</si>
  <si>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</si>
  <si>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</si>
  <si>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</si>
  <si>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</si>
  <si>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</si>
  <si>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</si>
  <si>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</si>
  <si>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</si>
  <si>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</si>
  <si>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</si>
  <si>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</si>
  <si>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</si>
  <si>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</si>
  <si>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</si>
  <si>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</si>
  <si>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</si>
  <si>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</si>
  <si>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</si>
  <si>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</si>
  <si>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</si>
  <si>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</si>
  <si>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</si>
  <si>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</si>
  <si>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</si>
  <si>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</si>
  <si>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</si>
  <si>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</si>
  <si>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</si>
  <si>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</si>
  <si>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</si>
  <si>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</si>
  <si>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</si>
  <si>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</si>
  <si>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</si>
  <si>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</si>
  <si>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</si>
  <si>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</si>
  <si>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</si>
  <si>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</si>
  <si>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</si>
  <si>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</si>
  <si>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</si>
  <si>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</si>
  <si>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</si>
  <si>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</si>
  <si>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</si>
  <si>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</si>
  <si>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</si>
  <si>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</si>
  <si>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</si>
  <si>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</si>
  <si>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</si>
  <si>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</si>
  <si>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</si>
  <si>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</si>
  <si>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</si>
  <si>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</si>
  <si>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</si>
  <si>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</si>
  <si>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</si>
  <si>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</si>
  <si>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</si>
  <si>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</si>
  <si>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</si>
  <si>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</si>
  <si>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</si>
  <si>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</si>
  <si>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</si>
  <si>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</si>
  <si>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</si>
  <si>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</si>
  <si>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</si>
  <si>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</si>
  <si>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</si>
  <si>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</si>
  <si>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</si>
  <si>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</si>
  <si>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</si>
  <si>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</si>
  <si>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</si>
  <si>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</si>
  <si>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</si>
  <si>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</si>
  <si>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</si>
  <si>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</si>
  <si>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</si>
  <si>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</si>
  <si>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</si>
  <si>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</si>
  <si>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</si>
  <si>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</si>
  <si>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</si>
  <si>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</si>
  <si>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</si>
  <si>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</si>
  <si>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</si>
  <si>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</si>
  <si>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</si>
  <si>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</si>
  <si>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</si>
  <si>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</si>
  <si>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</si>
  <si>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</si>
  <si>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</si>
  <si>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</si>
  <si>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</si>
  <si>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</si>
  <si>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</si>
  <si>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</si>
  <si>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</si>
  <si>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</si>
  <si>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</si>
  <si>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</si>
  <si>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</si>
  <si>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</si>
  <si>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</si>
  <si>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</si>
  <si>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</si>
  <si>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</si>
  <si>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</si>
  <si>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</si>
  <si>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</si>
  <si>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</si>
  <si>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</si>
  <si>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</si>
  <si>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</si>
  <si>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</si>
  <si>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</si>
  <si>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</si>
  <si>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</si>
  <si>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</si>
  <si>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</si>
  <si>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</si>
  <si>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</si>
  <si>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</si>
  <si>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</si>
  <si>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</si>
  <si>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</si>
  <si>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</si>
  <si>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</si>
  <si>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</si>
  <si>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</si>
  <si>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</si>
  <si>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</si>
  <si>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</si>
  <si>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</si>
  <si>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</si>
  <si>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</si>
  <si>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</si>
  <si>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</si>
  <si>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</si>
  <si>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</si>
  <si>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</si>
  <si>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</si>
  <si>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</si>
  <si>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</si>
  <si>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</si>
  <si>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</si>
  <si>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</si>
  <si>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</si>
  <si>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</si>
  <si>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</si>
  <si>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</si>
  <si>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</si>
  <si>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</si>
  <si>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</si>
  <si>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</si>
  <si>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</si>
  <si>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</si>
  <si>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</si>
  <si>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</si>
  <si>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</si>
  <si>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</si>
  <si>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</si>
  <si>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</si>
  <si>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</si>
  <si>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</si>
  <si>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</si>
  <si>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</si>
  <si>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</si>
  <si>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</si>
  <si>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</si>
  <si>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</si>
  <si>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</si>
  <si>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</si>
  <si>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</si>
  <si>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</si>
  <si>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</si>
  <si>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</si>
  <si>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</si>
  <si>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</si>
  <si>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</si>
  <si>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</si>
  <si>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</si>
  <si>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</si>
  <si>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</si>
  <si>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</si>
  <si>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</si>
  <si>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</si>
  <si>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</si>
  <si>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</si>
  <si>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</si>
  <si>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</si>
  <si>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</si>
  <si>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</si>
  <si>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</si>
  <si>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</si>
  <si>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</si>
  <si>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</si>
  <si>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</si>
  <si>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</si>
  <si>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</si>
  <si>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</si>
  <si>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</si>
  <si>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</si>
  <si>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</si>
  <si>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</si>
  <si>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</si>
  <si>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</si>
  <si>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</si>
  <si>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</si>
  <si>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</si>
  <si>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</si>
  <si>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</si>
  <si>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</si>
  <si>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</si>
  <si>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</si>
  <si>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</si>
  <si>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</si>
  <si>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</si>
  <si>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</si>
  <si>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</si>
  <si>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</si>
  <si>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</si>
  <si>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</si>
  <si>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</si>
  <si>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</si>
  <si>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</si>
  <si>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</si>
  <si>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</si>
  <si>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</si>
  <si>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</si>
  <si>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</si>
  <si>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</si>
  <si>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</si>
  <si>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</si>
  <si>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</si>
  <si>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</si>
  <si>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</si>
  <si>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</si>
  <si>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</si>
  <si>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</si>
  <si>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</si>
  <si>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</si>
  <si>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</si>
  <si>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</si>
  <si>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</si>
  <si>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</si>
  <si>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</si>
  <si>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</si>
  <si>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</si>
  <si>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</si>
  <si>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</si>
  <si>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</si>
  <si>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</si>
  <si>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</si>
  <si>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</si>
  <si>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</si>
  <si>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</si>
  <si>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</si>
  <si>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</si>
  <si>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</si>
  <si>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</si>
  <si>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</si>
  <si>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</si>
  <si>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</si>
  <si>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</si>
  <si>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</si>
  <si>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</si>
  <si>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</si>
  <si>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</si>
  <si>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</si>
  <si>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</si>
  <si>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</si>
  <si>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</si>
  <si>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</si>
  <si>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</si>
  <si>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</si>
  <si>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</si>
  <si>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</si>
  <si>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</si>
  <si>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</si>
  <si>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</si>
  <si>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</si>
  <si>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</si>
  <si>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</si>
  <si>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</si>
  <si>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</si>
  <si>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</si>
  <si>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</si>
  <si>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</si>
  <si>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</si>
  <si>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</si>
  <si>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</si>
  <si>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</si>
  <si>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</si>
  <si>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</si>
  <si>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</si>
  <si>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</si>
  <si>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</si>
  <si>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</si>
  <si>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</si>
  <si>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</si>
  <si>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</si>
  <si>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</si>
  <si>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</si>
  <si>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</si>
  <si>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</si>
  <si>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</si>
  <si>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</si>
  <si>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</si>
  <si>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</si>
  <si>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</si>
  <si>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</si>
  <si>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</si>
  <si>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</si>
  <si>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</si>
  <si>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</si>
  <si>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</si>
  <si>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</si>
  <si>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</si>
  <si>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</si>
  <si>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</si>
  <si>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</si>
  <si>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</si>
  <si>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</si>
  <si>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</si>
  <si>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</si>
  <si>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</si>
  <si>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</si>
  <si>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</si>
  <si>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</si>
  <si>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</si>
  <si>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</si>
  <si>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</si>
  <si>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</si>
  <si>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</si>
  <si>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</si>
  <si>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</si>
  <si>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</si>
  <si>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</si>
  <si>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</si>
  <si>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</si>
  <si>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</si>
  <si>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</si>
  <si>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</si>
  <si>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</si>
  <si>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</si>
  <si>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</si>
  <si>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</si>
  <si>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</si>
  <si>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</si>
  <si>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</si>
  <si>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</si>
  <si>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</si>
  <si>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</si>
  <si>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</si>
  <si>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</si>
  <si>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</si>
  <si>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</si>
  <si>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</si>
  <si>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</si>
  <si>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</si>
  <si>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</si>
  <si>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</si>
  <si>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</si>
  <si>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</si>
  <si>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</si>
  <si>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</si>
  <si>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</si>
  <si>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</si>
  <si>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</si>
  <si>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</si>
  <si>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</si>
  <si>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</si>
  <si>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</si>
  <si>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</si>
  <si>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</si>
  <si>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</si>
  <si>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</si>
  <si>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</si>
  <si>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</si>
  <si>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</si>
  <si>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</si>
  <si>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</si>
  <si>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</si>
  <si>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</si>
  <si>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</si>
  <si>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</si>
  <si>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</si>
  <si>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</si>
  <si>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</si>
  <si>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</si>
  <si>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</si>
  <si>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</si>
  <si>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</si>
  <si>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</si>
  <si>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</si>
  <si>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</si>
  <si>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</si>
  <si>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</si>
  <si>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</si>
  <si>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</si>
  <si>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</si>
  <si>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</si>
  <si>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</si>
  <si>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</si>
  <si>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</si>
  <si>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</si>
  <si>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</si>
  <si>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</si>
  <si>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</si>
  <si>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</si>
  <si>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</si>
  <si>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</si>
  <si>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</si>
  <si>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</si>
  <si>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</si>
  <si>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</si>
  <si>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</si>
  <si>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</si>
  <si>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</si>
  <si>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</si>
  <si>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</si>
  <si>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</si>
  <si>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</si>
  <si>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</si>
  <si>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</si>
  <si>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</si>
  <si>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</si>
  <si>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</si>
  <si>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</si>
  <si>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</si>
  <si>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</si>
  <si>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</si>
  <si>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</si>
  <si>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</si>
  <si>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</si>
  <si>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</si>
  <si>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</si>
  <si>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</si>
  <si>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</si>
  <si>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</si>
  <si>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</si>
  <si>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</si>
  <si>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</si>
  <si>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</si>
  <si>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</si>
  <si>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</si>
  <si>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</si>
  <si>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</si>
  <si>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</si>
  <si>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</si>
  <si>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</si>
  <si>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</si>
  <si>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</si>
  <si>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</si>
  <si>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</si>
  <si>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</si>
  <si>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</si>
  <si>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</si>
  <si>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</si>
  <si>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</si>
  <si>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</si>
  <si>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</si>
  <si>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</si>
  <si>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</si>
  <si>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</si>
  <si>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</si>
  <si>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</si>
  <si>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</si>
  <si>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</si>
  <si>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</si>
  <si>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</si>
  <si>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</si>
  <si>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</si>
  <si>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</si>
  <si>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</si>
  <si>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</si>
  <si>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</si>
  <si>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</si>
  <si>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</si>
  <si>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</si>
  <si>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</si>
  <si>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</si>
  <si>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</si>
  <si>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</si>
  <si>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</si>
  <si>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</si>
  <si>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</si>
  <si>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</si>
  <si>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</si>
  <si>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</si>
  <si>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</si>
  <si>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</si>
  <si>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</si>
  <si>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</si>
  <si>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</si>
  <si>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</si>
  <si>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</si>
  <si>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</si>
  <si>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</si>
  <si>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</si>
  <si>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</si>
  <si>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</si>
  <si>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</si>
  <si>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</si>
  <si>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</si>
  <si>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</si>
  <si>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</si>
  <si>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</si>
  <si>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</si>
  <si>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</si>
  <si>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</si>
  <si>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</si>
  <si>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</si>
  <si>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</si>
  <si>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</si>
  <si>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</si>
  <si>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</si>
  <si>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</si>
  <si>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</si>
  <si>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</si>
  <si>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</si>
  <si>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</si>
  <si>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</si>
  <si>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</si>
  <si>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</si>
  <si>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</si>
  <si>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</si>
  <si>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</si>
  <si>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</si>
  <si>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</si>
  <si>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</si>
  <si>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</si>
  <si>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</si>
  <si>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</si>
  <si>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</si>
  <si>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</si>
  <si>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</si>
  <si>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</si>
  <si>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</si>
  <si>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</si>
  <si>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</si>
  <si>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</si>
  <si>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</si>
  <si>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</si>
  <si>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</si>
  <si>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</si>
  <si>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</si>
  <si>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</si>
  <si>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</si>
  <si>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</si>
  <si>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</si>
  <si>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</si>
  <si>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</si>
  <si>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</si>
  <si>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</si>
  <si>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</si>
  <si>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</si>
  <si>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</si>
  <si>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</si>
  <si>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</si>
  <si>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</si>
  <si>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</si>
  <si>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</si>
  <si>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</si>
  <si>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</si>
  <si>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</si>
  <si>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</si>
  <si>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</si>
  <si>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</si>
  <si>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</si>
  <si>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</si>
  <si>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</si>
  <si>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</si>
  <si>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</si>
  <si>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</si>
  <si>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</si>
  <si>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</si>
  <si>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</si>
  <si>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</si>
  <si>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</si>
  <si>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</si>
  <si>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</si>
  <si>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</si>
  <si>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</si>
  <si>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</si>
  <si>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</si>
  <si>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</si>
  <si>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</si>
  <si>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</si>
  <si>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</si>
  <si>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</si>
  <si>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</si>
  <si>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</si>
  <si>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</si>
  <si>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</si>
  <si>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</si>
  <si>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</si>
  <si>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</si>
  <si>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</si>
  <si>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</si>
  <si>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</si>
  <si>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</si>
  <si>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</si>
  <si>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</si>
  <si>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</si>
  <si>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</si>
  <si>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</si>
  <si>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</si>
  <si>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</si>
  <si>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</si>
  <si>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</si>
  <si>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</si>
  <si>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</si>
  <si>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</si>
  <si>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</si>
  <si>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</si>
  <si>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</si>
  <si>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</si>
  <si>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</si>
  <si>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</si>
  <si>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</si>
  <si>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</si>
  <si>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</si>
  <si>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</si>
  <si>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</si>
  <si>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</si>
  <si>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</si>
  <si>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</si>
  <si>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</si>
  <si>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</si>
  <si>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</si>
  <si>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</si>
  <si>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</si>
  <si>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</si>
  <si>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</si>
  <si>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</si>
  <si>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</si>
  <si>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</si>
  <si>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</si>
  <si>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</si>
  <si>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</si>
  <si>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</si>
  <si>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</si>
  <si>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</si>
  <si>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</si>
  <si>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</si>
  <si>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</si>
  <si>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</si>
  <si>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</si>
  <si>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</si>
  <si>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</si>
  <si>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</si>
  <si>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</si>
  <si>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</si>
  <si>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</si>
  <si>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</si>
  <si>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</si>
  <si>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</si>
  <si>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</si>
  <si>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</si>
  <si>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</si>
  <si>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</si>
  <si>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</si>
  <si>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</si>
  <si>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</si>
  <si>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</si>
  <si>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</si>
  <si>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</si>
  <si>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</si>
  <si>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</si>
  <si>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</si>
  <si>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</si>
  <si>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</si>
  <si>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</si>
  <si>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</si>
  <si>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</si>
  <si>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</si>
  <si>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</si>
  <si>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</si>
  <si>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</si>
  <si>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</si>
  <si>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</si>
  <si>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</si>
  <si>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</si>
  <si>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</si>
  <si>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</si>
  <si>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</si>
  <si>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</si>
  <si>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</si>
  <si>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</si>
  <si>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</si>
  <si>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</si>
  <si>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</si>
  <si>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</si>
  <si>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</si>
  <si>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</si>
  <si>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</si>
  <si>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</si>
  <si>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</si>
  <si>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</si>
  <si>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</si>
  <si>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</si>
  <si>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</si>
  <si>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</si>
  <si>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</si>
  <si>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</si>
  <si>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</si>
  <si>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</si>
  <si>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</si>
  <si>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</si>
  <si>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</si>
  <si>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</si>
  <si>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</si>
  <si>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</si>
  <si>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</si>
  <si>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</si>
  <si>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</si>
  <si>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</si>
  <si>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</si>
  <si>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</si>
  <si>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</si>
  <si>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</si>
  <si>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</si>
  <si>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</si>
  <si>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</si>
  <si>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</si>
  <si>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</si>
  <si>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</si>
  <si>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</si>
  <si>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</si>
  <si>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</si>
  <si>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</si>
  <si>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</si>
  <si>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</si>
  <si>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</si>
  <si>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</si>
  <si>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</si>
  <si>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</si>
  <si>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</si>
  <si>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</si>
  <si>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</si>
  <si>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</si>
  <si>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</si>
  <si>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</si>
  <si>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</si>
  <si>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</si>
  <si>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</si>
  <si>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</si>
  <si>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</si>
  <si>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</si>
  <si>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</si>
  <si>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</si>
  <si>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</si>
  <si>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</si>
  <si>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</si>
  <si>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</si>
  <si>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</si>
  <si>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</si>
  <si>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</si>
  <si>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</si>
  <si>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</si>
  <si>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</si>
  <si>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</si>
  <si>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</si>
  <si>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</si>
  <si>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</si>
  <si>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</si>
  <si>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</si>
  <si>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</si>
  <si>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</si>
  <si>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</si>
  <si>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</si>
  <si>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</si>
  <si>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</si>
  <si>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</si>
  <si>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</si>
  <si>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</si>
  <si>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</si>
  <si>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</si>
  <si>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</si>
  <si>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</si>
  <si>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</si>
  <si>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</si>
  <si>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</si>
  <si>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</si>
  <si>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</si>
  <si>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</si>
  <si>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</si>
  <si>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</si>
  <si>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</si>
  <si>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</si>
  <si>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</si>
  <si>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</si>
  <si>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</si>
  <si>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</si>
  <si>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</si>
  <si>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</si>
  <si>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</si>
  <si>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</si>
  <si>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</si>
  <si>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</si>
  <si>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</si>
  <si>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</si>
  <si>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</si>
  <si>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</si>
  <si>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</si>
  <si>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</si>
  <si>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</si>
  <si>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</si>
  <si>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</si>
  <si>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</si>
  <si>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</si>
  <si>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</si>
  <si>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</si>
  <si>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</si>
  <si>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</si>
  <si>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</si>
  <si>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</si>
  <si>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</si>
  <si>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</si>
  <si>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</si>
  <si>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</si>
  <si>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</si>
  <si>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</si>
  <si>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</si>
  <si>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</si>
  <si>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</si>
  <si>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</si>
  <si>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</si>
  <si>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</si>
  <si>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</si>
  <si>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</si>
  <si>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</si>
  <si>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</si>
  <si>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</si>
  <si>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</si>
  <si>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</si>
  <si>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</si>
  <si>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</si>
  <si>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</si>
  <si>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</si>
  <si>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</si>
  <si>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</si>
  <si>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</si>
  <si>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</si>
  <si>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</si>
  <si>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</si>
  <si>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</si>
  <si>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</si>
  <si>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</si>
  <si>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</si>
  <si>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</si>
  <si>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</si>
  <si>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</si>
  <si>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</si>
  <si>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</si>
  <si>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</si>
  <si>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</si>
  <si>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</si>
  <si>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</si>
  <si>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</si>
  <si>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</si>
  <si>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</si>
  <si>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</si>
  <si>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</si>
  <si>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</si>
  <si>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</si>
  <si>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</si>
  <si>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</si>
  <si>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</si>
  <si>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</si>
  <si>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</si>
  <si>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</si>
  <si>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</si>
  <si>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</si>
  <si>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</si>
  <si>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</si>
  <si>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</si>
  <si>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</si>
  <si>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</si>
  <si>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</si>
  <si>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</si>
  <si>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</si>
  <si>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</si>
  <si>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</si>
  <si>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</si>
  <si>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</si>
  <si>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</si>
  <si>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</si>
  <si>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</si>
  <si>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</si>
  <si>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</si>
  <si>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</si>
  <si>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</si>
  <si>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</si>
  <si>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</si>
  <si>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</si>
  <si>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</si>
  <si>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</si>
  <si>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</si>
  <si>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</si>
  <si>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</si>
  <si>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</si>
  <si>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</si>
  <si>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</si>
  <si>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</si>
  <si>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</si>
  <si>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</si>
  <si>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</si>
  <si>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</si>
  <si>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</si>
  <si>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</si>
  <si>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</si>
  <si>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</si>
  <si>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</si>
  <si>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</si>
  <si>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</si>
  <si>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</si>
  <si>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</si>
  <si>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</si>
  <si>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</si>
  <si>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</si>
  <si>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</si>
  <si>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</si>
  <si>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</si>
  <si>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</si>
  <si>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</si>
  <si>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</si>
  <si>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</si>
  <si>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</si>
  <si>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</si>
  <si>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</si>
  <si>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</si>
  <si>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</si>
  <si>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</si>
  <si>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</si>
  <si>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</si>
  <si>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</si>
  <si>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</si>
  <si>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</si>
  <si>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</si>
  <si>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</si>
  <si>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</si>
  <si>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</si>
  <si>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</si>
  <si>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</si>
  <si>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</si>
  <si>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</si>
  <si>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</si>
  <si>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</si>
  <si>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</si>
  <si>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</si>
  <si>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</si>
  <si>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</si>
  <si>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</si>
  <si>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</si>
  <si>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</si>
  <si>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</si>
  <si>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</si>
  <si>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</si>
  <si>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</si>
  <si>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</si>
  <si>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</si>
  <si>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</si>
  <si>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</si>
  <si>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</si>
  <si>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</si>
  <si>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</si>
  <si>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</si>
  <si>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</si>
  <si>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</si>
  <si>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</si>
  <si>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</si>
  <si>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</si>
  <si>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</si>
  <si>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</si>
  <si>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</si>
  <si>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</si>
  <si>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</si>
  <si>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</si>
  <si>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</si>
  <si>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</si>
  <si>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</si>
  <si>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</si>
  <si>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</si>
  <si>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</si>
  <si>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</si>
  <si>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</si>
  <si>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</si>
  <si>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</si>
  <si>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</si>
  <si>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</si>
  <si>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</si>
  <si>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</si>
  <si>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</si>
  <si>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</si>
  <si>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</si>
  <si>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</si>
  <si>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</si>
  <si>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</si>
  <si>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</si>
  <si>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</si>
  <si>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</si>
  <si>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</si>
  <si>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</si>
  <si>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</si>
  <si>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</si>
  <si>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</si>
  <si>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</si>
  <si>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</si>
  <si>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</si>
  <si>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</si>
  <si>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</si>
  <si>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</si>
  <si>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</si>
  <si>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</si>
  <si>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</si>
  <si>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</si>
  <si>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</si>
  <si>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</si>
  <si>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</si>
  <si>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</si>
  <si>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</si>
  <si>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</si>
  <si>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</si>
  <si>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</si>
  <si>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</si>
  <si>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</si>
  <si>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</si>
  <si>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</si>
  <si>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</si>
  <si>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</si>
  <si>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</si>
  <si>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</si>
  <si>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</si>
  <si>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</si>
  <si>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</si>
  <si>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</si>
  <si>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</si>
  <si>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</si>
  <si>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</si>
  <si>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</si>
  <si>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</si>
  <si>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</si>
  <si>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</si>
  <si>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</si>
  <si>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</si>
  <si>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</si>
  <si>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</si>
  <si>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</si>
  <si>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</si>
  <si>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</si>
  <si>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</si>
  <si>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</si>
  <si>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</si>
  <si>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</si>
  <si>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</si>
  <si>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</si>
  <si>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</si>
  <si>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</si>
  <si>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</si>
  <si>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</si>
  <si>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</si>
  <si>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</si>
  <si>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</si>
  <si>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</si>
  <si>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</si>
  <si>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</si>
  <si>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</si>
  <si>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</si>
  <si>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</si>
  <si>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</si>
  <si>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</si>
  <si>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</si>
  <si>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</si>
  <si>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</si>
  <si>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</si>
  <si>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</si>
  <si>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</si>
  <si>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</si>
  <si>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</si>
  <si>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</si>
  <si>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</si>
  <si>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</si>
  <si>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</si>
  <si>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</si>
  <si>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</si>
  <si>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</si>
  <si>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</si>
  <si>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</si>
  <si>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</si>
  <si>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</si>
  <si>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</si>
  <si>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</si>
  <si>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</si>
  <si>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</si>
  <si>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</si>
  <si>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</si>
  <si>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</si>
  <si>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</si>
  <si>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</si>
  <si>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</si>
  <si>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</si>
  <si>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</si>
  <si>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</si>
  <si>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</si>
  <si>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</si>
  <si>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</si>
  <si>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</si>
  <si>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</si>
  <si>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</si>
  <si>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</si>
  <si>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</si>
  <si>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</si>
  <si>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</si>
  <si>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</si>
  <si>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</si>
  <si>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</si>
  <si>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</si>
  <si>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</si>
  <si>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</si>
  <si>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</si>
  <si>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</si>
  <si>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</si>
  <si>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</si>
  <si>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</si>
  <si>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</si>
  <si>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</si>
  <si>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</si>
  <si>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</si>
  <si>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</si>
  <si>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</si>
  <si>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</si>
  <si>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</si>
  <si>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</si>
  <si>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</si>
  <si>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</si>
  <si>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</si>
  <si>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</si>
  <si>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</si>
  <si>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</si>
  <si>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</si>
  <si>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</si>
  <si>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</si>
  <si>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</si>
  <si>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</si>
  <si>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</si>
  <si>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</si>
  <si>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</si>
  <si>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</si>
  <si>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</si>
  <si>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</si>
  <si>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</si>
  <si>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</si>
  <si>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</si>
  <si>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</si>
  <si>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</si>
  <si>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</si>
  <si>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</si>
  <si>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</si>
  <si>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</si>
  <si>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</si>
  <si>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</si>
  <si>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</si>
  <si>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</si>
  <si>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</si>
  <si>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</si>
  <si>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</si>
  <si>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</si>
  <si>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</si>
  <si>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</si>
  <si>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</si>
  <si>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</si>
  <si>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</si>
  <si>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</si>
  <si>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</si>
  <si>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</si>
  <si>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</si>
  <si>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</si>
  <si>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</si>
  <si>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</si>
  <si>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</si>
  <si>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</si>
  <si>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</si>
  <si>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</si>
  <si>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</si>
  <si>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</si>
  <si>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</si>
  <si>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</si>
  <si>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</si>
  <si>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</si>
  <si>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</si>
  <si>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</si>
  <si>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</si>
  <si>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</si>
  <si>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</si>
  <si>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</si>
  <si>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</si>
  <si>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</si>
  <si>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</si>
  <si>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</si>
  <si>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</si>
  <si>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</si>
  <si>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</si>
  <si>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</si>
  <si>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</si>
  <si>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</si>
  <si>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</si>
  <si>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</si>
  <si>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</si>
  <si>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</si>
  <si>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</si>
  <si>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</si>
  <si>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</si>
  <si>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</si>
  <si>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</si>
  <si>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</si>
  <si>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</si>
  <si>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</si>
  <si>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</si>
  <si>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</si>
  <si>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</si>
  <si>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</si>
  <si>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</si>
  <si>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</si>
  <si>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</si>
  <si>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</si>
  <si>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</si>
  <si>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</si>
  <si>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</si>
  <si>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</si>
  <si>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</si>
  <si>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</si>
  <si>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</si>
  <si>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</si>
  <si>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</si>
  <si>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</si>
  <si>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</si>
  <si>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</si>
  <si>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</si>
  <si>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</si>
  <si>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</si>
  <si>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</si>
  <si>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</si>
  <si>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</si>
  <si>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</si>
  <si>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</si>
  <si>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</si>
  <si>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</si>
  <si>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</si>
  <si>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</si>
  <si>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</si>
  <si>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</si>
  <si>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</si>
  <si>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</si>
  <si>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</si>
  <si>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</si>
  <si>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</si>
  <si>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</si>
  <si>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</si>
  <si>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</si>
  <si>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</si>
  <si>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</si>
  <si>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</si>
  <si>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</si>
  <si>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</si>
  <si>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</si>
  <si>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</si>
  <si>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</si>
  <si>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</si>
  <si>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</si>
  <si>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</si>
  <si>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</si>
  <si>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</si>
  <si>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</si>
  <si>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</si>
  <si>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</si>
  <si>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</si>
  <si>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</si>
  <si>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</si>
  <si>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</si>
  <si>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</si>
  <si>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</si>
  <si>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</si>
  <si>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</si>
  <si>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</si>
  <si>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</si>
  <si>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</si>
  <si>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</si>
  <si>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</si>
  <si>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</si>
  <si>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</si>
  <si>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</si>
  <si>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</si>
  <si>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</si>
  <si>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</si>
  <si>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</si>
  <si>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</si>
  <si>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</si>
  <si>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</si>
  <si>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</si>
  <si>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</si>
  <si>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</si>
  <si>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</si>
  <si>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</si>
  <si>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</si>
  <si>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</si>
  <si>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</si>
  <si>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</si>
  <si>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</si>
  <si>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</si>
  <si>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</si>
  <si>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</si>
  <si>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</si>
  <si>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</si>
  <si>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</si>
  <si>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</si>
  <si>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</si>
  <si>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</si>
  <si>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</si>
  <si>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</si>
  <si>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</si>
  <si>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</si>
  <si>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</si>
  <si>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</si>
  <si>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</si>
  <si>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</si>
  <si>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</si>
  <si>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</si>
  <si>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</si>
  <si>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</si>
  <si>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</si>
  <si>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</si>
  <si>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</si>
  <si>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</si>
  <si>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</si>
  <si>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</si>
  <si>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</si>
  <si>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</si>
  <si>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</si>
  <si>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</si>
  <si>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</si>
  <si>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</si>
  <si>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</si>
  <si>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</si>
  <si>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</si>
  <si>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</si>
  <si>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</si>
  <si>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</si>
  <si>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</si>
  <si>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</si>
  <si>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</si>
  <si>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</si>
  <si>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</si>
  <si>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</si>
  <si>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</si>
  <si>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</si>
  <si>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</si>
  <si>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</si>
  <si>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</si>
  <si>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</si>
  <si>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</si>
  <si>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</si>
  <si>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</si>
  <si>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</si>
  <si>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</si>
  <si>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</si>
  <si>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</si>
  <si>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</si>
  <si>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</si>
  <si>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</si>
  <si>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</si>
  <si>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</si>
  <si>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</si>
  <si>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</si>
  <si>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</si>
  <si>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</si>
  <si>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</si>
  <si>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</si>
  <si>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</si>
  <si>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</si>
  <si>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</si>
  <si>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</si>
  <si>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</si>
  <si>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</si>
  <si>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</si>
  <si>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</si>
  <si>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</si>
  <si>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</si>
  <si>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</si>
  <si>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</si>
  <si>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</si>
  <si>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</si>
  <si>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</si>
  <si>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</si>
  <si>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</si>
  <si>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</si>
  <si>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</si>
  <si>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</si>
  <si>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</si>
  <si>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</si>
  <si>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</si>
  <si>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</si>
  <si>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</si>
  <si>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</si>
  <si>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</si>
  <si>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</si>
  <si>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</si>
  <si>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</si>
  <si>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</si>
  <si>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</si>
  <si>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</si>
  <si>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</si>
  <si>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</si>
  <si>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</si>
  <si>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</si>
  <si>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</si>
  <si>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</si>
  <si>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</si>
  <si>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</si>
  <si>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</si>
  <si>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</si>
  <si>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</si>
  <si>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</si>
  <si>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</si>
  <si>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</si>
  <si>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</si>
  <si>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</si>
  <si>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</si>
  <si>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</si>
  <si>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</si>
  <si>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</si>
  <si>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</si>
  <si>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</si>
  <si>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</si>
  <si>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</si>
  <si>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</si>
  <si>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</si>
  <si>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</si>
  <si>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</si>
  <si>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</si>
  <si>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</si>
  <si>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</si>
  <si>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</si>
  <si>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</si>
  <si>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</si>
  <si>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</si>
  <si>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</si>
  <si>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</si>
  <si>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</si>
  <si>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</si>
  <si>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</si>
  <si>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</si>
  <si>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</si>
  <si>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</si>
  <si>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</si>
  <si>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</si>
  <si>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</si>
  <si>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</si>
  <si>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</si>
  <si>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</si>
  <si>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</si>
  <si>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</si>
  <si>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</si>
  <si>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</si>
  <si>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</si>
  <si>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</si>
  <si>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</si>
  <si>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</si>
  <si>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</si>
  <si>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</si>
  <si>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</si>
  <si>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</si>
  <si>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</si>
  <si>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</si>
  <si>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</si>
  <si>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</si>
  <si>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</si>
  <si>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</si>
  <si>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</si>
  <si>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</si>
  <si>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</si>
  <si>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</si>
  <si>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</si>
  <si>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</si>
  <si>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</si>
  <si>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</si>
  <si>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</si>
  <si>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</si>
  <si>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</si>
  <si>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</si>
  <si>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</si>
  <si>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</si>
  <si>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</si>
  <si>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</si>
  <si>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</si>
  <si>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</si>
  <si>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</si>
  <si>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</si>
  <si>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</si>
  <si>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</si>
  <si>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</si>
  <si>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</si>
  <si>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</si>
  <si>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</si>
  <si>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</si>
  <si>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</si>
  <si>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</si>
  <si>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</si>
  <si>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</si>
  <si>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</si>
  <si>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</si>
  <si>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</si>
  <si>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</si>
  <si>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</si>
  <si>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</si>
  <si>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</si>
  <si>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</si>
  <si>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</si>
  <si>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</si>
  <si>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</si>
  <si>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</si>
  <si>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</si>
  <si>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</si>
  <si>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</si>
  <si>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</si>
  <si>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</si>
  <si>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</si>
  <si>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</si>
  <si>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</si>
  <si>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</si>
  <si>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</si>
  <si>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</si>
  <si>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</si>
  <si>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</si>
  <si>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</si>
  <si>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</si>
  <si>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</si>
  <si>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</si>
  <si>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</si>
  <si>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</si>
  <si>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</si>
  <si>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</si>
  <si>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</si>
  <si>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</si>
  <si>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</si>
  <si>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</si>
  <si>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</si>
  <si>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</si>
  <si>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</si>
  <si>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</si>
  <si>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</si>
  <si>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</si>
  <si>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</si>
  <si>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</si>
  <si>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</si>
  <si>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</si>
  <si>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</si>
  <si>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</si>
  <si>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</si>
  <si>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</si>
  <si>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</si>
  <si>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</si>
  <si>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</si>
  <si>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</si>
  <si>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</si>
  <si>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</si>
  <si>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</si>
  <si>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</si>
  <si>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</si>
  <si>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</si>
  <si>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</si>
  <si>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</si>
  <si>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</si>
  <si>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</si>
  <si>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</si>
  <si>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</si>
  <si>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</si>
  <si>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</si>
  <si>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</si>
  <si>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</si>
  <si>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</si>
  <si>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</si>
  <si>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</si>
  <si>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</si>
  <si>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</si>
  <si>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</si>
  <si>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</si>
  <si>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</si>
  <si>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</si>
  <si>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</si>
  <si>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</si>
  <si>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</si>
  <si>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</si>
  <si>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</si>
  <si>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</si>
  <si>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</si>
  <si>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</si>
  <si>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</si>
  <si>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</si>
  <si>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</si>
  <si>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</si>
  <si>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</si>
  <si>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</si>
  <si>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</si>
  <si>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</si>
  <si>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</si>
  <si>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</si>
  <si>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</si>
  <si>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</si>
  <si>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</si>
  <si>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</si>
  <si>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</si>
  <si>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</si>
  <si>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</si>
  <si>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</si>
  <si>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</si>
  <si>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</si>
  <si>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</si>
  <si>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</si>
  <si>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</si>
  <si>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</si>
  <si>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</si>
  <si>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</si>
  <si>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</si>
  <si>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</si>
  <si>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</si>
  <si>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</si>
  <si>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</si>
  <si>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</si>
  <si>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</si>
  <si>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</si>
  <si>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</si>
  <si>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</si>
  <si>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</si>
  <si>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</si>
  <si>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</si>
  <si>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</si>
  <si>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</si>
  <si>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</si>
  <si>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</si>
  <si>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</si>
  <si>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</si>
  <si>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</si>
  <si>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</si>
  <si>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</si>
  <si>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</si>
  <si>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</si>
  <si>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</si>
  <si>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</si>
  <si>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</si>
  <si>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</si>
  <si>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</si>
  <si>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</si>
  <si>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</si>
  <si>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</si>
  <si>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</si>
  <si>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</si>
  <si>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</si>
  <si>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</si>
  <si>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</si>
  <si>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</si>
  <si>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</si>
  <si>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</si>
  <si>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</si>
  <si>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</si>
  <si>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</si>
  <si>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</si>
  <si>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</si>
  <si>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</si>
  <si>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</si>
  <si>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</si>
  <si>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</si>
  <si>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</si>
  <si>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</si>
  <si>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</si>
  <si>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</si>
  <si>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</si>
  <si>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</si>
  <si>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</si>
  <si>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</si>
  <si>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</si>
  <si>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</si>
  <si>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</si>
  <si>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</si>
  <si>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</si>
  <si>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</si>
  <si>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</si>
  <si>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</si>
  <si>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</si>
  <si>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</si>
  <si>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</si>
  <si>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</si>
  <si>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</si>
  <si>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</si>
  <si>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</si>
  <si>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</si>
  <si>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</si>
  <si>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</si>
  <si>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</si>
  <si>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</si>
  <si>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</si>
  <si>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</si>
  <si>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</si>
  <si>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</si>
  <si>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</si>
  <si>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</si>
  <si>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</si>
  <si>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</si>
  <si>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</si>
  <si>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</si>
  <si>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</si>
  <si>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</si>
  <si>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</si>
  <si>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</si>
  <si>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</si>
  <si>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</si>
  <si>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</si>
  <si>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</si>
  <si>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</si>
  <si>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</si>
  <si>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</si>
  <si>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</si>
  <si>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</si>
  <si>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</si>
  <si>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</si>
  <si>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</si>
  <si>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</si>
  <si>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</si>
  <si>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</si>
  <si>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</si>
  <si>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</si>
  <si>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</si>
  <si>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</si>
  <si>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</si>
  <si>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</si>
  <si>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</si>
  <si>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</si>
  <si>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</si>
  <si>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</si>
  <si>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</si>
  <si>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</si>
  <si>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</si>
  <si>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</si>
  <si>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</si>
  <si>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</si>
  <si>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</si>
  <si>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</si>
  <si>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</si>
  <si>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</si>
  <si>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</si>
  <si>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</si>
  <si>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</si>
  <si>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</si>
  <si>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</si>
  <si>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</si>
  <si>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</si>
  <si>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</si>
  <si>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</si>
  <si>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</si>
  <si>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</si>
  <si>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</si>
  <si>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</si>
  <si>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</si>
  <si>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</si>
  <si>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</si>
  <si>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</si>
  <si>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</si>
  <si>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</si>
  <si>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</si>
  <si>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</si>
  <si>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</si>
  <si>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</si>
  <si>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</si>
  <si>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</si>
  <si>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</si>
  <si>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</si>
  <si>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</si>
  <si>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</si>
  <si>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</si>
  <si>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</si>
  <si>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</si>
  <si>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</si>
  <si>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</si>
  <si>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</si>
  <si>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</si>
  <si>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</si>
  <si>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</si>
  <si>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</si>
  <si>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</si>
  <si>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</si>
  <si>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</si>
  <si>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</si>
  <si>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</si>
  <si>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</si>
  <si>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</si>
  <si>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</si>
  <si>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</si>
  <si>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</si>
  <si>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</si>
  <si>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</si>
  <si>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</si>
  <si>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</si>
  <si>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</si>
  <si>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</si>
  <si>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</si>
  <si>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</si>
  <si>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</si>
  <si>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</si>
  <si>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</si>
  <si>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</si>
  <si>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</si>
  <si>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</si>
  <si>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</si>
  <si>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</si>
  <si>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</si>
  <si>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</si>
  <si>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</si>
  <si>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</si>
  <si>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</si>
  <si>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</si>
  <si>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</si>
  <si>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</si>
  <si>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</si>
  <si>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</si>
  <si>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</si>
  <si>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</si>
  <si>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</si>
  <si>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</si>
  <si>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</si>
  <si>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</si>
  <si>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</si>
  <si>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</si>
  <si>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</si>
  <si>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</si>
  <si>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</si>
  <si>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</si>
  <si>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</si>
  <si>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</si>
  <si>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</si>
  <si>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</si>
  <si>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</si>
  <si>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</si>
  <si>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</si>
  <si>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</si>
  <si>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</si>
  <si>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</si>
  <si>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</si>
  <si>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</si>
  <si>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</si>
  <si>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</si>
  <si>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</si>
  <si>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</si>
  <si>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</si>
  <si>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</si>
  <si>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</si>
  <si>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</si>
  <si>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</si>
  <si>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</si>
  <si>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</si>
  <si>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</si>
  <si>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</si>
  <si>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</si>
  <si>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</si>
  <si>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</si>
  <si>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</si>
  <si>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</si>
  <si>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</si>
  <si>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</si>
  <si>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</si>
  <si>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</si>
  <si>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</si>
  <si>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</si>
  <si>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</si>
  <si>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</si>
  <si>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</si>
  <si>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</si>
  <si>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</si>
  <si>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</si>
  <si>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</si>
  <si>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</si>
  <si>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</si>
  <si>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</si>
  <si>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</si>
  <si>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</si>
  <si>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</si>
  <si>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</si>
  <si>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</si>
  <si>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</si>
  <si>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</si>
  <si>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</si>
  <si>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</si>
  <si>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</si>
  <si>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</si>
  <si>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</si>
  <si>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</si>
  <si>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</si>
  <si>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</si>
  <si>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</si>
  <si>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</si>
  <si>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</si>
  <si>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</si>
  <si>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</si>
  <si>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</si>
  <si>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</si>
  <si>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</si>
  <si>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</si>
  <si>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</si>
  <si>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</si>
  <si>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</si>
  <si>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</si>
  <si>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</si>
  <si>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</si>
  <si>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</si>
  <si>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</si>
  <si>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</si>
  <si>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</si>
  <si>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</si>
  <si>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</si>
  <si>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</si>
  <si>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</si>
  <si>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</si>
  <si>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</si>
  <si>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</si>
  <si>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</si>
  <si>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</si>
  <si>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</si>
  <si>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</si>
  <si>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</si>
  <si>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</si>
  <si>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</si>
  <si>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</si>
  <si>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</si>
  <si>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</si>
  <si>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</si>
  <si>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</si>
  <si>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</si>
  <si>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</si>
  <si>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</si>
  <si>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</si>
  <si>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</si>
  <si>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</si>
  <si>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</si>
  <si>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</si>
  <si>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</si>
  <si>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</si>
  <si>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</si>
  <si>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</si>
  <si>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</si>
  <si>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</si>
  <si>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</si>
  <si>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</si>
  <si>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</si>
  <si>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</si>
  <si>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</si>
  <si>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</si>
  <si>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</si>
  <si>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</si>
  <si>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</si>
  <si>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</si>
  <si>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</si>
  <si>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</si>
  <si>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</si>
  <si>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</si>
  <si>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</si>
  <si>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</si>
  <si>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</si>
  <si>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</si>
  <si>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</si>
  <si>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</si>
  <si>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</si>
  <si>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</si>
  <si>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</si>
  <si>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</si>
  <si>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</si>
  <si>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</si>
  <si>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</si>
  <si>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</si>
  <si>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</si>
  <si>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</si>
  <si>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</si>
  <si>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</si>
  <si>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</si>
  <si>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</si>
  <si>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</si>
  <si>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</si>
  <si>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</si>
  <si>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</si>
  <si>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</si>
  <si>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</si>
  <si>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</si>
  <si>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</si>
  <si>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</si>
  <si>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</si>
  <si>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</si>
  <si>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</si>
  <si>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</si>
  <si>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</si>
  <si>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</si>
  <si>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</si>
  <si>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</si>
  <si>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</si>
  <si>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</si>
  <si>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</si>
  <si>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</si>
  <si>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</si>
  <si>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</si>
  <si>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</si>
  <si>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</si>
  <si>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</si>
  <si>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</si>
  <si>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</si>
  <si>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</si>
  <si>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</si>
  <si>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</si>
  <si>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</si>
  <si>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</si>
  <si>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</si>
  <si>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</si>
  <si>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</si>
  <si>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</si>
  <si>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</si>
  <si>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</si>
  <si>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</si>
  <si>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</si>
  <si>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</si>
  <si>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</si>
  <si>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</si>
  <si>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</si>
  <si>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</si>
  <si>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</si>
  <si>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</si>
  <si>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</si>
  <si>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</si>
  <si>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</si>
  <si>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</si>
  <si>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</si>
  <si>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</si>
  <si>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</si>
  <si>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</si>
  <si>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</si>
  <si>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</si>
  <si>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</si>
  <si>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</si>
  <si>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</si>
  <si>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</si>
  <si>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</si>
  <si>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</si>
  <si>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</si>
  <si>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</si>
  <si>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</si>
  <si>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</si>
  <si>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</si>
  <si>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</si>
  <si>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</si>
  <si>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</si>
  <si>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</si>
  <si>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</si>
  <si>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</si>
  <si>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</si>
  <si>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</si>
  <si>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</si>
  <si>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</si>
  <si>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</si>
  <si>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</si>
  <si>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</si>
  <si>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</si>
  <si>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</si>
  <si>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</si>
  <si>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</si>
  <si>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</si>
  <si>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</si>
  <si>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</si>
  <si>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</si>
  <si>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</si>
  <si>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</si>
  <si>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</si>
  <si>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</si>
  <si>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</si>
  <si>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</si>
  <si>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</si>
  <si>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</si>
  <si>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</si>
  <si>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</si>
  <si>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</si>
  <si>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</si>
  <si>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</si>
  <si>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</si>
  <si>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</si>
  <si>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</si>
  <si>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</si>
  <si>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</si>
  <si>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</si>
  <si>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</si>
  <si>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</si>
  <si>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</si>
  <si>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</si>
  <si>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</si>
  <si>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</si>
  <si>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</si>
  <si>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</si>
  <si>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</si>
  <si>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</si>
  <si>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</si>
  <si>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</si>
  <si>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</si>
  <si>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</si>
  <si>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</si>
  <si>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</si>
  <si>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</si>
  <si>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</si>
  <si>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</si>
  <si>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</si>
  <si>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</si>
  <si>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</si>
  <si>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</si>
  <si>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</si>
  <si>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</si>
  <si>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</si>
  <si>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</si>
  <si>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</si>
  <si>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</si>
  <si>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</si>
  <si>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</si>
  <si>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</si>
  <si>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</si>
  <si>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</si>
  <si>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</si>
  <si>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</si>
  <si>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</si>
  <si>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</si>
  <si>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</si>
  <si>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</si>
  <si>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</si>
  <si>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</si>
  <si>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</si>
  <si>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</si>
  <si>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</si>
  <si>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</si>
  <si>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</si>
  <si>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</si>
  <si>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</si>
  <si>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</si>
  <si>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</si>
  <si>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</si>
  <si>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</si>
  <si>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</si>
  <si>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</si>
  <si>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</si>
  <si>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</si>
  <si>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</si>
  <si>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</si>
  <si>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</si>
  <si>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</si>
  <si>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</si>
  <si>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</si>
  <si>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</si>
  <si>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</si>
  <si>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</si>
  <si>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</si>
  <si>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</si>
  <si>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</si>
  <si>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</si>
  <si>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</si>
  <si>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</si>
  <si>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</si>
  <si>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</si>
  <si>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</si>
  <si>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</si>
  <si>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</si>
  <si>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</si>
  <si>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</si>
  <si>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</si>
  <si>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</si>
  <si>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</si>
  <si>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</si>
  <si>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</si>
  <si>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</si>
  <si>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</si>
  <si>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</si>
  <si>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</si>
  <si>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</si>
  <si>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</si>
  <si>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</si>
  <si>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</si>
  <si>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</si>
  <si>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</si>
  <si>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</si>
  <si>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</si>
  <si>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</si>
  <si>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</si>
  <si>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</si>
  <si>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</si>
  <si>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</si>
  <si>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</si>
  <si>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</si>
  <si>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</si>
  <si>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</si>
  <si>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</si>
  <si>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</si>
  <si>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</si>
  <si>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</si>
  <si>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</si>
  <si>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</si>
  <si>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</si>
  <si>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</si>
  <si>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</si>
  <si>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</si>
  <si>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</si>
  <si>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</si>
  <si>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</si>
  <si>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</si>
  <si>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</si>
  <si>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</si>
  <si>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</si>
  <si>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</si>
  <si>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</si>
  <si>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</si>
  <si>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</si>
  <si>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</si>
  <si>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</si>
  <si>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</si>
  <si>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</si>
  <si>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</si>
  <si>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</si>
  <si>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</si>
  <si>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</si>
  <si>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</si>
  <si>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</si>
  <si>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</si>
  <si>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</si>
  <si>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</si>
  <si>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</si>
  <si>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</si>
  <si>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</si>
  <si>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</si>
  <si>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</si>
  <si>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</si>
  <si>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</si>
  <si>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</si>
  <si>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</si>
  <si>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</si>
  <si>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</si>
  <si>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</si>
  <si>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</si>
  <si>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</si>
  <si>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</si>
  <si>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</si>
  <si>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</si>
  <si>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</si>
  <si>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</si>
  <si>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</si>
  <si>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</si>
  <si>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</si>
  <si>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</si>
  <si>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</si>
  <si>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</si>
  <si>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</si>
  <si>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</si>
  <si>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</si>
  <si>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</si>
  <si>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</si>
  <si>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</si>
  <si>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</si>
  <si>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</si>
  <si>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</si>
  <si>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</si>
  <si>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</si>
  <si>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</si>
  <si>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</si>
  <si>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</si>
  <si>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</si>
  <si>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</si>
  <si>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</si>
  <si>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</si>
  <si>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</si>
  <si>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</si>
  <si>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</si>
  <si>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</si>
  <si>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</si>
  <si>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</si>
  <si>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</si>
  <si>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</si>
  <si>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</si>
  <si>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</si>
  <si>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</si>
  <si>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</si>
  <si>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</si>
  <si>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</si>
  <si>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</si>
  <si>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</si>
  <si>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</si>
  <si>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</si>
  <si>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</si>
  <si>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</si>
  <si>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</si>
  <si>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</si>
  <si>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</si>
  <si>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</si>
  <si>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</si>
  <si>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</si>
  <si>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</si>
  <si>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</si>
  <si>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</si>
  <si>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</si>
  <si>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</si>
  <si>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</si>
  <si>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</si>
  <si>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</si>
  <si>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</si>
  <si>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</si>
  <si>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</si>
  <si>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</si>
  <si>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</si>
  <si>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</si>
  <si>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</si>
  <si>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</si>
  <si>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</si>
  <si>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</si>
  <si>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</si>
  <si>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</si>
  <si>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</si>
  <si>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</si>
  <si>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</si>
  <si>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</si>
  <si>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</si>
  <si>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</si>
  <si>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</si>
  <si>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</si>
  <si>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</si>
  <si>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</si>
  <si>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</si>
  <si>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</si>
  <si>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</si>
  <si>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</si>
  <si>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</si>
  <si>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</si>
  <si>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</si>
  <si>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</si>
  <si>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</si>
  <si>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</si>
  <si>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</si>
  <si>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</si>
  <si>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</si>
  <si>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</si>
  <si>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</si>
  <si>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</si>
  <si>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</si>
  <si>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</si>
  <si>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</si>
  <si>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</si>
  <si>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</si>
  <si>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</si>
  <si>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</si>
  <si>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</si>
  <si>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</si>
  <si>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</si>
  <si>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</si>
  <si>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</si>
  <si>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</si>
  <si>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</si>
  <si>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</si>
  <si>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</si>
  <si>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</si>
  <si>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</si>
  <si>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</si>
  <si>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</si>
  <si>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</si>
  <si>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</si>
  <si>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</si>
  <si>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</si>
  <si>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</si>
  <si>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</si>
  <si>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</si>
  <si>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</si>
  <si>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</si>
  <si>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</si>
  <si>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</si>
  <si>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</si>
  <si>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</si>
  <si>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</si>
  <si>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</si>
  <si>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</si>
  <si>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</si>
  <si>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</si>
  <si>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</si>
  <si>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</si>
  <si>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</si>
  <si>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</si>
  <si>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</si>
  <si>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</si>
  <si>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</si>
  <si>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</si>
  <si>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</si>
  <si>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</si>
  <si>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</si>
  <si>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</si>
  <si>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</si>
  <si>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</si>
  <si>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</si>
  <si>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</si>
  <si>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</si>
  <si>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</si>
  <si>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</si>
  <si>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</si>
  <si>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</si>
  <si>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</si>
  <si>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</si>
  <si>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</si>
  <si>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</si>
  <si>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</si>
  <si>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</si>
  <si>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</si>
  <si>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</si>
  <si>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</si>
  <si>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</si>
  <si>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</si>
  <si>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</si>
  <si>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</si>
  <si>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</si>
  <si>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</si>
  <si>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</si>
  <si>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</si>
  <si>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</si>
  <si>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</si>
  <si>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</si>
  <si>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</si>
  <si>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</si>
  <si>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</si>
  <si>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</si>
  <si>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</si>
  <si>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</si>
  <si>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</si>
  <si>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</si>
  <si>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</si>
  <si>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</si>
  <si>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</si>
  <si>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</si>
  <si>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</si>
  <si>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</si>
  <si>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</si>
  <si>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</si>
  <si>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</si>
  <si>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</si>
  <si>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</si>
  <si>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</si>
  <si>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</si>
  <si>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</si>
  <si>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</si>
  <si>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</si>
  <si>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</si>
  <si>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</si>
  <si>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</si>
  <si>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</si>
  <si>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</si>
  <si>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</si>
  <si>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</si>
  <si>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</si>
  <si>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</si>
  <si>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</si>
  <si>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</si>
  <si>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</si>
  <si>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</si>
  <si>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</si>
  <si>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</si>
  <si>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</si>
  <si>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</si>
  <si>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</si>
  <si>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</si>
  <si>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</si>
  <si>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</si>
  <si>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</si>
  <si>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</si>
  <si>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</si>
  <si>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</si>
  <si>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</si>
  <si>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</si>
  <si>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</si>
  <si>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</si>
  <si>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</si>
  <si>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</si>
  <si>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</si>
  <si>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</si>
  <si>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</si>
  <si>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</si>
  <si>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</si>
  <si>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</si>
  <si>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</si>
  <si>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</si>
  <si>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</si>
  <si>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</si>
  <si>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</si>
  <si>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</si>
  <si>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</si>
  <si>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</si>
  <si>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</si>
  <si>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</si>
  <si>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</si>
  <si>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</si>
  <si>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</si>
  <si>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</si>
  <si>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</si>
  <si>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</si>
  <si>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</si>
  <si>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</si>
  <si>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</si>
  <si>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</si>
  <si>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</si>
  <si>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</si>
  <si>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</si>
  <si>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</si>
  <si>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</si>
  <si>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</si>
  <si>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</si>
  <si>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</si>
  <si>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</si>
  <si>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</si>
  <si>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</si>
  <si>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</si>
  <si>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</si>
  <si>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</si>
  <si>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</si>
  <si>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</si>
  <si>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</si>
  <si>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</si>
  <si>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</si>
  <si>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</si>
  <si>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</si>
  <si>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</si>
  <si>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</si>
  <si>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</si>
  <si>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</si>
  <si>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</si>
  <si>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</si>
  <si>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</si>
  <si>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</si>
  <si>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</si>
  <si>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</si>
  <si>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</si>
  <si>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</si>
  <si>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</si>
  <si>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</si>
  <si>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</si>
  <si>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</si>
  <si>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</si>
  <si>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</si>
  <si>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</si>
  <si>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</si>
  <si>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</si>
  <si>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</si>
  <si>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</si>
  <si>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</si>
  <si>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</si>
  <si>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</si>
  <si>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</si>
  <si>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</si>
  <si>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</si>
  <si>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</si>
  <si>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</si>
  <si>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</si>
  <si>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</si>
  <si>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</si>
  <si>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</si>
  <si>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</si>
  <si>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</si>
  <si>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</si>
  <si>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</si>
  <si>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</si>
  <si>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</si>
  <si>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</si>
  <si>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</si>
  <si>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</si>
  <si>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</si>
  <si>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</si>
  <si>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</si>
  <si>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</si>
  <si>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</si>
  <si>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</si>
  <si>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</si>
  <si>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</si>
  <si>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</si>
  <si>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</si>
  <si>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</si>
  <si>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</si>
  <si>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</si>
  <si>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</si>
  <si>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</si>
  <si>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</si>
  <si>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</si>
  <si>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</si>
  <si>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</si>
  <si>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</si>
  <si>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</si>
  <si>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</si>
  <si>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</si>
  <si>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</si>
  <si>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</si>
  <si>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</si>
  <si>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</si>
  <si>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</si>
  <si>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</si>
  <si>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</si>
  <si>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</si>
  <si>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</si>
  <si>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</si>
  <si>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</si>
  <si>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</si>
  <si>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</si>
  <si>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</si>
  <si>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</si>
  <si>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</si>
  <si>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</si>
  <si>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</si>
  <si>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</si>
  <si>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</si>
  <si>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</si>
  <si>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</si>
  <si>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</si>
  <si>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</si>
  <si>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</si>
  <si>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</si>
  <si>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</si>
  <si>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</si>
  <si>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</si>
  <si>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</si>
  <si>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</si>
  <si>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</si>
  <si>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</si>
  <si>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</si>
  <si>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</si>
  <si>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</si>
  <si>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</si>
  <si>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</si>
  <si>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</si>
  <si>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</si>
  <si>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</si>
  <si>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</si>
  <si>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</si>
  <si>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</si>
  <si>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</si>
  <si>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</si>
  <si>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</si>
  <si>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</si>
  <si>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</si>
  <si>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</si>
  <si>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</si>
  <si>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</si>
  <si>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</si>
  <si>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</si>
  <si>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</si>
  <si>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</si>
  <si>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</si>
  <si>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</si>
  <si>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</si>
  <si>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</si>
  <si>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</si>
  <si>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</si>
  <si>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</si>
  <si>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</si>
  <si>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</si>
  <si>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</si>
  <si>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</si>
  <si>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</si>
  <si>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</si>
  <si>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</si>
  <si>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</si>
  <si>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</si>
  <si>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</si>
  <si>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</si>
  <si>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</si>
  <si>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</si>
  <si>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</si>
  <si>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</si>
  <si>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</si>
  <si>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</si>
  <si>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</si>
  <si>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</si>
  <si>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</si>
  <si>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</si>
  <si>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</si>
  <si>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</si>
  <si>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</si>
  <si>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</si>
  <si>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</si>
  <si>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</si>
  <si>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</si>
  <si>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</si>
  <si>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</si>
  <si>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</si>
  <si>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</si>
  <si>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</si>
  <si>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</si>
  <si>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</si>
  <si>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</si>
  <si>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</si>
  <si>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</si>
  <si>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</si>
  <si>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</si>
  <si>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</si>
  <si>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</si>
  <si>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</si>
  <si>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</si>
  <si>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</si>
  <si>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</si>
  <si>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</si>
  <si>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</si>
  <si>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</si>
  <si>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</si>
  <si>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</si>
  <si>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</si>
  <si>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</si>
  <si>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</si>
  <si>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</si>
  <si>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</si>
  <si>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</si>
  <si>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</si>
  <si>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</si>
  <si>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</si>
  <si>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</si>
  <si>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</si>
  <si>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</si>
  <si>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</si>
  <si>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</si>
  <si>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</si>
  <si>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</si>
  <si>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</si>
  <si>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</si>
  <si>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</si>
  <si>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</si>
  <si>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</si>
  <si>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</si>
  <si>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</si>
  <si>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</si>
  <si>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</si>
  <si>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</si>
  <si>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</si>
  <si>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</si>
  <si>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</si>
  <si>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</si>
  <si>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</si>
  <si>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</si>
  <si>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</si>
  <si>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</si>
  <si>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</si>
  <si>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</si>
  <si>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</si>
  <si>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</si>
  <si>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</si>
  <si>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</si>
  <si>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</si>
  <si>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</si>
  <si>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</si>
  <si>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</si>
  <si>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</si>
  <si>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</si>
  <si>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</si>
  <si>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</si>
  <si>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</si>
  <si>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</si>
  <si>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</si>
  <si>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</si>
  <si>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</si>
  <si>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</si>
  <si>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</si>
  <si>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</si>
  <si>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</si>
  <si>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</si>
  <si>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</si>
  <si>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</si>
  <si>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</si>
  <si>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</si>
  <si>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</si>
  <si>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</si>
  <si>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</si>
  <si>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</si>
  <si>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</si>
  <si>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</si>
  <si>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</si>
  <si>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</si>
  <si>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</si>
  <si>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</si>
  <si>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</si>
  <si>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</si>
  <si>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</si>
  <si>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</si>
  <si>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</si>
  <si>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</si>
  <si>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</si>
  <si>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</si>
  <si>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</si>
  <si>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</si>
  <si>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</si>
  <si>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</si>
  <si>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</si>
  <si>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</si>
  <si>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</si>
  <si>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</si>
  <si>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</si>
  <si>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</si>
  <si>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</si>
  <si>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</si>
  <si>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</si>
  <si>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</si>
  <si>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</si>
  <si>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</si>
  <si>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</si>
  <si>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</si>
  <si>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</si>
  <si>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</si>
  <si>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</si>
  <si>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</si>
  <si>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</si>
  <si>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</si>
  <si>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</si>
  <si>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</si>
  <si>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</si>
  <si>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</si>
  <si>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</si>
  <si>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</si>
  <si>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</si>
  <si>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</si>
  <si>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</si>
  <si>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</si>
  <si>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</si>
  <si>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</si>
  <si>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</si>
  <si>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</si>
  <si>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</si>
  <si>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</si>
  <si>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</si>
  <si>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</si>
  <si>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</si>
  <si>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</si>
  <si>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</si>
  <si>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</si>
  <si>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</si>
  <si>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</si>
  <si>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</si>
  <si>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</si>
  <si>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</si>
  <si>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</si>
  <si>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</si>
  <si>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</si>
  <si>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</si>
  <si>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</si>
  <si>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</si>
  <si>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</si>
  <si>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</si>
  <si>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</si>
  <si>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</si>
  <si>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</si>
  <si>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</si>
  <si>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</si>
  <si>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</si>
  <si>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</si>
  <si>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</si>
  <si>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</si>
  <si>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</si>
  <si>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</si>
  <si>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</si>
  <si>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</si>
  <si>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</si>
  <si>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</si>
  <si>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</si>
  <si>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</si>
  <si>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</si>
  <si>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</si>
  <si>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</si>
  <si>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</si>
  <si>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</si>
  <si>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</si>
  <si>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</si>
  <si>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</si>
  <si>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</si>
  <si>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</si>
  <si>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</si>
  <si>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</si>
  <si>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</si>
  <si>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</si>
  <si>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</si>
  <si>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</si>
  <si>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</si>
  <si>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</si>
  <si>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</si>
  <si>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</si>
  <si>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</si>
  <si>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</si>
  <si>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</si>
  <si>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</si>
  <si>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</si>
  <si>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</si>
  <si>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</si>
  <si>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</si>
  <si>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</si>
  <si>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</si>
  <si>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</si>
  <si>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</si>
  <si>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</si>
  <si>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</si>
  <si>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</si>
  <si>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</si>
  <si>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</si>
  <si>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</si>
  <si>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</si>
  <si>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</si>
  <si>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</si>
  <si>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</si>
  <si>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</si>
  <si>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</si>
  <si>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</si>
  <si>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</si>
  <si>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</si>
  <si>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</si>
  <si>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</si>
  <si>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</si>
  <si>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</si>
  <si>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</si>
  <si>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</si>
  <si>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</si>
  <si>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</si>
  <si>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</si>
  <si>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</si>
  <si>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</si>
  <si>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</si>
  <si>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</si>
  <si>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</si>
  <si>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</si>
  <si>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</si>
  <si>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</si>
  <si>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</si>
  <si>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</si>
  <si>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</si>
  <si>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</si>
  <si>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</si>
  <si>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</si>
  <si>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</si>
  <si>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</si>
  <si>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</si>
  <si>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</si>
  <si>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</si>
  <si>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</si>
  <si>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</si>
  <si>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</si>
  <si>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</si>
  <si>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</si>
  <si>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</si>
  <si>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</si>
  <si>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</si>
  <si>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</si>
  <si>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</si>
  <si>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</si>
  <si>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</si>
  <si>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</si>
  <si>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</si>
  <si>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</si>
  <si>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</si>
  <si>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</si>
  <si>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</si>
  <si>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</si>
  <si>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</si>
  <si>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</si>
  <si>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</si>
  <si>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</si>
  <si>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</si>
  <si>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</si>
  <si>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</si>
  <si>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</si>
  <si>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</si>
  <si>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</si>
  <si>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</si>
  <si>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</si>
  <si>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</si>
  <si>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</si>
  <si>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</si>
  <si>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</si>
  <si>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</si>
  <si>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</si>
  <si>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</si>
  <si>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</si>
  <si>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</si>
  <si>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</si>
  <si>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</si>
  <si>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</si>
  <si>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</si>
  <si>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</si>
  <si>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</si>
  <si>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</si>
  <si>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</si>
  <si>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</si>
  <si>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</si>
  <si>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</si>
  <si>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</si>
  <si>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</si>
  <si>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</si>
  <si>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</si>
  <si>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</si>
  <si>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</si>
  <si>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</si>
  <si>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</si>
  <si>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</si>
  <si>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</si>
  <si>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</si>
  <si>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</si>
  <si>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</si>
  <si>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</si>
  <si>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</si>
  <si>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</si>
  <si>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</si>
  <si>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</si>
  <si>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</si>
  <si>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</si>
  <si>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</si>
  <si>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</si>
  <si>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</si>
  <si>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</si>
  <si>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</si>
  <si>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</si>
  <si>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</si>
  <si>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</si>
  <si>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</si>
  <si>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</si>
  <si>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</si>
  <si>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</si>
  <si>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</si>
  <si>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</si>
  <si>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</si>
  <si>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</si>
  <si>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</si>
  <si>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</si>
  <si>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</si>
  <si>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</si>
  <si>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</si>
  <si>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</si>
  <si>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</si>
  <si>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</si>
  <si>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</si>
  <si>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</si>
  <si>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</si>
  <si>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</si>
  <si>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</si>
  <si>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</si>
  <si>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</si>
  <si>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</si>
  <si>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</si>
  <si>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</si>
  <si>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</si>
  <si>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</si>
  <si>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</si>
  <si>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</si>
  <si>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</si>
  <si>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</si>
  <si>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</si>
  <si>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</si>
  <si>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</si>
  <si>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</si>
  <si>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</si>
  <si>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</si>
  <si>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</si>
  <si>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</si>
  <si>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</si>
  <si>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</si>
  <si>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</si>
  <si>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</si>
  <si>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</si>
  <si>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</si>
  <si>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</si>
  <si>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</si>
  <si>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</si>
  <si>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</si>
  <si>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</si>
  <si>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</si>
  <si>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</si>
  <si>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</si>
  <si>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</si>
  <si>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</si>
  <si>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</si>
  <si>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</si>
  <si>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</si>
  <si>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</si>
  <si>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</si>
  <si>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</si>
  <si>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</si>
  <si>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</si>
  <si>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</si>
  <si>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</si>
  <si>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</si>
  <si>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</si>
  <si>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</si>
  <si>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</si>
  <si>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</si>
  <si>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</si>
  <si>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</si>
  <si>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</si>
  <si>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</si>
  <si>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</si>
  <si>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</si>
  <si>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</si>
  <si>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</si>
  <si>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</si>
  <si>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</si>
  <si>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</si>
  <si>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</si>
  <si>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</si>
  <si>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</si>
  <si>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</si>
  <si>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</si>
  <si>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</si>
  <si>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</si>
  <si>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</si>
  <si>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</si>
  <si>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</si>
  <si>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</si>
  <si>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</si>
  <si>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</si>
  <si>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</si>
  <si>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</si>
  <si>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</si>
  <si>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</si>
  <si>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</si>
  <si>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</si>
  <si>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</si>
  <si>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</si>
  <si>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</si>
  <si>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</si>
  <si>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</si>
  <si>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</si>
  <si>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</si>
  <si>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</si>
  <si>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</si>
  <si>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</si>
  <si>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</si>
  <si>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</si>
  <si>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</si>
  <si>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</si>
  <si>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</si>
  <si>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</si>
  <si>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</si>
  <si>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</si>
  <si>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</si>
  <si>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</si>
  <si>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</si>
  <si>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</si>
  <si>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</si>
  <si>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</si>
  <si>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</si>
  <si>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</si>
  <si>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</si>
  <si>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</si>
  <si>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</si>
  <si>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</si>
  <si>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</si>
  <si>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</si>
  <si>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</si>
  <si>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</si>
  <si>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</si>
  <si>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</si>
  <si>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</si>
  <si>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</si>
  <si>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</si>
  <si>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</si>
  <si>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</si>
  <si>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</si>
  <si>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</si>
  <si>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</si>
  <si>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</si>
  <si>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</si>
  <si>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</si>
  <si>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</si>
  <si>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</si>
  <si>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</si>
  <si>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</si>
  <si>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</si>
  <si>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</si>
  <si>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</si>
  <si>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</si>
  <si>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</si>
  <si>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</si>
  <si>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</si>
  <si>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</si>
  <si>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</si>
  <si>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</si>
  <si>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</si>
  <si>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</si>
  <si>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</si>
  <si>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</si>
  <si>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</si>
  <si>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</si>
  <si>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</si>
  <si>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</si>
  <si>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</si>
  <si>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</si>
  <si>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</si>
  <si>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</si>
  <si>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</si>
  <si>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</si>
  <si>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</si>
  <si>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</si>
  <si>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</si>
  <si>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</si>
  <si>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</si>
  <si>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</si>
  <si>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</si>
  <si>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</si>
  <si>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</si>
  <si>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</si>
  <si>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</si>
  <si>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</si>
  <si>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</si>
  <si>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</si>
  <si>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</si>
  <si>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</si>
  <si>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</si>
  <si>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</si>
  <si>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</si>
  <si>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</si>
  <si>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</si>
  <si>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</si>
  <si>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</si>
  <si>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</si>
  <si>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</si>
  <si>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</si>
  <si>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</si>
  <si>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</si>
  <si>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</si>
  <si>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</si>
  <si>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</si>
  <si>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</si>
  <si>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</si>
  <si>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</si>
  <si>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</si>
  <si>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</si>
  <si>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</si>
  <si>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</si>
  <si>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</si>
  <si>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</si>
  <si>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</si>
  <si>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</si>
  <si>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</si>
  <si>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</si>
  <si>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</si>
  <si>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</si>
  <si>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</si>
  <si>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</si>
  <si>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</si>
  <si>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</si>
  <si>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</si>
  <si>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</si>
  <si>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</si>
  <si>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</si>
  <si>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</si>
  <si>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</si>
  <si>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</si>
  <si>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</si>
  <si>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</si>
  <si>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</si>
  <si>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</si>
  <si>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</si>
  <si>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</si>
  <si>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</si>
  <si>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</si>
  <si>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</si>
  <si>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</si>
  <si>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</si>
  <si>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</si>
  <si>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</si>
  <si>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</si>
  <si>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</si>
  <si>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</si>
  <si>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</si>
  <si>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</si>
  <si>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</si>
  <si>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</si>
  <si>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</si>
  <si>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</si>
  <si>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</si>
  <si>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</si>
  <si>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</si>
  <si>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</si>
  <si>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</si>
  <si>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</si>
  <si>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</si>
  <si>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</si>
  <si>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</si>
  <si>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</si>
  <si>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</si>
  <si>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</si>
  <si>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</si>
  <si>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</si>
  <si>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</si>
  <si>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</si>
  <si>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</si>
  <si>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</si>
  <si>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</si>
  <si>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</si>
  <si>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</si>
  <si>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</si>
  <si>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</si>
  <si>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</si>
  <si>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</si>
  <si>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</si>
  <si>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</si>
  <si>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</si>
  <si>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</si>
  <si>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</si>
  <si>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</si>
  <si>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</si>
  <si>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</si>
  <si>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</si>
  <si>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</si>
  <si>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</si>
  <si>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</si>
  <si>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</si>
  <si>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</si>
  <si>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</si>
  <si>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</si>
  <si>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</si>
  <si>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</si>
  <si>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</si>
  <si>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</si>
  <si>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</si>
  <si>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</si>
  <si>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</si>
  <si>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</si>
  <si>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</si>
  <si>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</si>
  <si>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</si>
  <si>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</si>
  <si>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</si>
  <si>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</si>
  <si>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</si>
  <si>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</si>
  <si>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</si>
  <si>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</si>
  <si>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</si>
  <si>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</si>
  <si>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</si>
  <si>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</si>
  <si>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</si>
  <si>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</si>
  <si>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</si>
  <si>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</si>
  <si>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</si>
  <si>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</si>
  <si>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</si>
  <si>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</si>
  <si>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</si>
  <si>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</si>
  <si>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</si>
  <si>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</si>
  <si>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</si>
  <si>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</si>
  <si>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</si>
  <si>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</si>
  <si>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</si>
  <si>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</si>
  <si>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</si>
  <si>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</si>
  <si>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</si>
  <si>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</si>
  <si>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</si>
  <si>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</si>
  <si>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</si>
  <si>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</si>
  <si>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</si>
  <si>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</si>
  <si>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</si>
  <si>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</si>
  <si>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</si>
  <si>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</si>
  <si>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</si>
  <si>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</si>
  <si>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</si>
  <si>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</si>
  <si>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</si>
  <si>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</si>
  <si>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</si>
  <si>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</si>
  <si>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</si>
  <si>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</si>
  <si>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</si>
  <si>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</si>
  <si>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</si>
  <si>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</si>
  <si>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</si>
  <si>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</si>
  <si>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</si>
  <si>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</si>
  <si>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</si>
  <si>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</si>
  <si>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</si>
  <si>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</si>
  <si>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</si>
  <si>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</si>
  <si>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</si>
  <si>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</si>
  <si>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</si>
  <si>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</si>
  <si>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</si>
  <si>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</si>
  <si>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</si>
  <si>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</si>
  <si>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</si>
  <si>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</si>
  <si>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</si>
  <si>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</si>
  <si>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</si>
  <si>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</si>
  <si>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</si>
  <si>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</si>
  <si>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</si>
  <si>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</si>
  <si>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</si>
  <si>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</si>
  <si>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</si>
  <si>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</si>
  <si>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</si>
  <si>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</si>
  <si>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</si>
  <si>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</si>
  <si>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</si>
  <si>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</si>
  <si>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</si>
  <si>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</si>
  <si>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</si>
  <si>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</si>
  <si>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</si>
  <si>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</si>
  <si>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</si>
  <si>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</si>
  <si>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</si>
  <si>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</si>
  <si>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</si>
  <si>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</si>
  <si>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</si>
  <si>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</si>
  <si>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</si>
  <si>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</si>
  <si>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</si>
  <si>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</si>
  <si>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</si>
  <si>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</si>
  <si>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</si>
  <si>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</si>
  <si>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</si>
  <si>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</si>
  <si>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</si>
  <si>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</si>
  <si>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</si>
  <si>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</si>
  <si>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</si>
  <si>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</si>
  <si>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</si>
  <si>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</si>
  <si>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</si>
  <si>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</si>
  <si>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</si>
  <si>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</si>
  <si>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</si>
  <si>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</si>
  <si>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</si>
  <si>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</si>
  <si>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</si>
  <si>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</si>
  <si>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</si>
  <si>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</si>
  <si>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</si>
  <si>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</si>
  <si>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</si>
  <si>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</si>
  <si>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</si>
  <si>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</si>
  <si>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</si>
  <si>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</si>
  <si>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</si>
  <si>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</si>
  <si>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</si>
  <si>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</si>
  <si>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</si>
  <si>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</si>
  <si>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</si>
  <si>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</si>
  <si>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</si>
  <si>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</si>
  <si>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</si>
  <si>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</si>
  <si>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</si>
  <si>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</si>
  <si>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</si>
  <si>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</si>
  <si>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</si>
  <si>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</si>
  <si>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</si>
  <si>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</si>
  <si>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</si>
  <si>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</si>
  <si>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</si>
  <si>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</si>
  <si>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</si>
  <si>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</si>
  <si>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</si>
  <si>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</si>
  <si>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</si>
  <si>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</si>
  <si>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</si>
  <si>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</si>
  <si>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</si>
  <si>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</si>
  <si>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</si>
  <si>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</si>
  <si>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</si>
  <si>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</si>
  <si>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</si>
  <si>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</si>
  <si>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</si>
  <si>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</si>
  <si>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</si>
  <si>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</si>
  <si>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</si>
  <si>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</si>
  <si>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</si>
  <si>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</si>
  <si>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</si>
  <si>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</si>
  <si>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</si>
  <si>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</si>
  <si>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</si>
  <si>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</si>
  <si>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</si>
  <si>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</si>
  <si>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</si>
  <si>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</si>
  <si>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</si>
  <si>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</si>
  <si>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</si>
  <si>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</si>
  <si>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</si>
  <si>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</si>
  <si>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</si>
  <si>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</si>
  <si>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</si>
  <si>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</si>
  <si>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</si>
  <si>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</si>
  <si>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</si>
  <si>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</si>
  <si>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</si>
  <si>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</si>
  <si>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</si>
  <si>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</si>
  <si>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</si>
  <si>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</si>
  <si>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</si>
  <si>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</si>
  <si>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</si>
  <si>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</si>
  <si>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</si>
  <si>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</si>
  <si>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</si>
  <si>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</si>
  <si>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</si>
  <si>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</si>
  <si>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</si>
  <si>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</si>
  <si>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</si>
  <si>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</si>
  <si>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</si>
  <si>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</si>
  <si>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</si>
  <si>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</si>
  <si>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</si>
  <si>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</si>
  <si>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</si>
  <si>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</si>
  <si>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</si>
  <si>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</si>
  <si>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</si>
  <si>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</si>
  <si>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</si>
  <si>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</si>
  <si>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</si>
  <si>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</si>
  <si>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</si>
  <si>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</si>
  <si>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</si>
  <si>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</si>
  <si>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</si>
  <si>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</si>
  <si>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</si>
  <si>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</si>
  <si>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</si>
  <si>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</si>
  <si>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</si>
  <si>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</si>
  <si>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</si>
  <si>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</si>
  <si>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</si>
  <si>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</si>
  <si>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</si>
  <si>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</si>
  <si>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</si>
  <si>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</si>
  <si>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</si>
  <si>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</si>
  <si>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</si>
  <si>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</si>
  <si>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</si>
  <si>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</si>
  <si>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</si>
  <si>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</si>
  <si>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</si>
  <si>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</si>
  <si>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</si>
  <si>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</si>
  <si>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</si>
  <si>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</si>
  <si>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</si>
  <si>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</si>
  <si>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</si>
  <si>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</si>
  <si>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</si>
  <si>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</si>
  <si>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</si>
  <si>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</si>
  <si>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</si>
  <si>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</si>
  <si>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</si>
  <si>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</si>
  <si>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</si>
  <si>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</si>
  <si>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</si>
  <si>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</si>
  <si>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</si>
  <si>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</si>
  <si>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</si>
  <si>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</si>
  <si>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</si>
  <si>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</si>
  <si>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</si>
  <si>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</si>
  <si>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</si>
  <si>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</si>
  <si>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</si>
  <si>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</si>
  <si>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</si>
  <si>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</si>
  <si>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</si>
  <si>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</si>
  <si>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</si>
  <si>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</si>
  <si>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</si>
  <si>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</si>
  <si>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</si>
  <si>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</si>
  <si>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</si>
  <si>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</si>
  <si>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</si>
  <si>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</si>
  <si>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</si>
  <si>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</si>
  <si>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</si>
  <si>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</si>
  <si>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</si>
  <si>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</si>
  <si>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</si>
  <si>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</si>
  <si>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</si>
  <si>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</si>
  <si>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</si>
  <si>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</si>
  <si>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</si>
  <si>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</si>
  <si>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</si>
  <si>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</si>
  <si>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</si>
  <si>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</si>
  <si>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</si>
  <si>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</si>
  <si>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</si>
  <si>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</si>
  <si>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</si>
  <si>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</si>
  <si>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</si>
  <si>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</si>
  <si>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</si>
  <si>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</si>
  <si>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</si>
  <si>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</si>
  <si>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</si>
  <si>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</si>
  <si>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</si>
  <si>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</si>
  <si>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</si>
  <si>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</si>
  <si>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</si>
  <si>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</si>
  <si>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</si>
  <si>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</si>
  <si>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</si>
  <si>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</si>
  <si>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</si>
  <si>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</si>
  <si>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</si>
  <si>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</si>
  <si>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</si>
  <si>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</si>
  <si>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</si>
  <si>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</si>
  <si>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</si>
  <si>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</si>
  <si>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</si>
  <si>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</si>
  <si>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</si>
  <si>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</si>
  <si>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</si>
  <si>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</si>
  <si>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</si>
  <si>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</si>
  <si>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</si>
  <si>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</si>
  <si>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</si>
  <si>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</si>
  <si>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</si>
  <si>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</si>
  <si>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</si>
  <si>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</si>
  <si>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</si>
  <si>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</si>
  <si>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</si>
  <si>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</si>
  <si>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</si>
  <si>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</si>
  <si>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</si>
  <si>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</si>
  <si>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</si>
  <si>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</si>
  <si>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</si>
  <si>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</si>
  <si>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</si>
  <si>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</si>
  <si>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</si>
  <si>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</si>
  <si>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</si>
  <si>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</si>
  <si>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</si>
  <si>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</si>
  <si>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</si>
  <si>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</si>
  <si>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</si>
  <si>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</si>
  <si>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</si>
  <si>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</si>
  <si>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</si>
  <si>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</si>
  <si>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</si>
  <si>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</si>
  <si>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</si>
  <si>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</si>
  <si>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</si>
  <si>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</si>
  <si>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</si>
  <si>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</si>
  <si>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</si>
  <si>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</si>
  <si>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</si>
  <si>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</si>
  <si>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</si>
  <si>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</si>
  <si>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</si>
  <si>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</si>
  <si>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</si>
  <si>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</si>
  <si>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</si>
  <si>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</si>
  <si>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</si>
  <si>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</si>
  <si>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</si>
  <si>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</si>
  <si>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</si>
  <si>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</si>
  <si>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</si>
  <si>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</si>
  <si>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</si>
  <si>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</si>
  <si>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</si>
  <si>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</si>
  <si>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</si>
  <si>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</si>
  <si>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</si>
  <si>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</si>
  <si>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</si>
  <si>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</si>
  <si>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</si>
  <si>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</si>
  <si>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</si>
  <si>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</si>
  <si>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</si>
  <si>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</si>
  <si>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</si>
  <si>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</si>
  <si>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</si>
  <si>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</si>
  <si>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</si>
  <si>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</si>
  <si>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</si>
  <si>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</si>
  <si>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</si>
  <si>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</si>
  <si>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</si>
  <si>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</si>
  <si>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</si>
  <si>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</si>
  <si>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</si>
  <si>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</si>
  <si>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</si>
  <si>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</si>
  <si>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</si>
  <si>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</si>
  <si>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</si>
  <si>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</si>
  <si>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</si>
  <si>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</si>
  <si>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</si>
  <si>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</si>
  <si>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</si>
  <si>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</si>
  <si>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</si>
  <si>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</si>
  <si>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</si>
  <si>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</si>
  <si>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</si>
  <si>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</si>
  <si>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</si>
  <si>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</si>
  <si>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</si>
  <si>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</si>
  <si>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</si>
  <si>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</si>
  <si>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</si>
  <si>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</si>
  <si>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</si>
  <si>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</si>
  <si>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</si>
  <si>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</si>
  <si>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</si>
  <si>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</si>
  <si>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</si>
  <si>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</si>
  <si>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</si>
  <si>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</si>
  <si>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</si>
  <si>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</si>
  <si>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</si>
  <si>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</si>
  <si>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</si>
  <si>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</si>
  <si>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</si>
  <si>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</si>
  <si>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</si>
  <si>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</si>
  <si>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</si>
  <si>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</si>
  <si>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</si>
  <si>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</si>
  <si>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</si>
  <si>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</si>
  <si>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</si>
  <si>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</si>
  <si>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</si>
  <si>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</si>
  <si>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</si>
  <si>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</si>
  <si>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</si>
  <si>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</si>
  <si>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</si>
  <si>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</si>
  <si>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</si>
  <si>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</si>
  <si>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</si>
  <si>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</si>
  <si>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</si>
  <si>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</si>
  <si>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</si>
  <si>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</si>
  <si>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</si>
  <si>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</si>
  <si>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</si>
  <si>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</si>
  <si>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</si>
  <si>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</si>
  <si>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</si>
  <si>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</si>
  <si>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</si>
  <si>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</si>
  <si>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</si>
  <si>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</si>
  <si>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</si>
  <si>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</si>
  <si>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</si>
  <si>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</si>
  <si>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</si>
  <si>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</si>
  <si>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</si>
  <si>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</si>
  <si>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</si>
  <si>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</si>
  <si>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</si>
  <si>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</si>
  <si>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</si>
  <si>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</si>
  <si>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</si>
  <si>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</si>
  <si>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</si>
  <si>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</si>
  <si>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</si>
  <si>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</si>
  <si>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</si>
  <si>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</si>
  <si>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</si>
  <si>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</si>
  <si>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</si>
  <si>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</si>
  <si>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</si>
  <si>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</si>
  <si>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</si>
  <si>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</si>
  <si>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</si>
  <si>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</si>
  <si>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</si>
  <si>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</si>
  <si>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</si>
  <si>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</si>
  <si>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</si>
  <si>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</si>
  <si>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</si>
  <si>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</si>
  <si>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</si>
  <si>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</si>
  <si>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</si>
  <si>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</si>
  <si>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</si>
  <si>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</si>
  <si>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</si>
  <si>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</si>
  <si>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</si>
  <si>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</si>
  <si>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</si>
  <si>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</si>
  <si>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</si>
  <si>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</si>
  <si>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</si>
  <si>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</si>
  <si>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</si>
  <si>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</si>
  <si>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</si>
  <si>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</si>
  <si>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</si>
  <si>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</si>
  <si>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</si>
  <si>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</si>
  <si>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</si>
  <si>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</si>
  <si>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</si>
  <si>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</si>
  <si>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</si>
  <si>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</si>
  <si>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</si>
  <si>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</si>
  <si>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</si>
  <si>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</si>
  <si>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</si>
  <si>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</si>
  <si>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</si>
  <si>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</si>
  <si>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</si>
  <si>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</si>
  <si>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</si>
  <si>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</si>
  <si>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</si>
  <si>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</si>
  <si>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</si>
  <si>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</si>
  <si>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</si>
  <si>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</si>
  <si>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</si>
  <si>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</si>
  <si>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</si>
  <si>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</si>
  <si>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</si>
  <si>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</si>
  <si>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</si>
  <si>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</si>
  <si>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</si>
  <si>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</si>
  <si>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</si>
  <si>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</si>
  <si>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</si>
  <si>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</si>
  <si>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</si>
  <si>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</si>
  <si>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</si>
  <si>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</si>
  <si>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</si>
  <si>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</si>
  <si>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</si>
  <si>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</si>
  <si>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</si>
  <si>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</si>
  <si>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</si>
  <si>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</si>
  <si>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</si>
  <si>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</si>
  <si>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</si>
  <si>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</si>
  <si>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</si>
  <si>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</si>
  <si>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</si>
  <si>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</si>
  <si>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</si>
  <si>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</si>
  <si>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</si>
  <si>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</si>
  <si>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</si>
  <si>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</si>
  <si>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</si>
  <si>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</si>
  <si>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</si>
  <si>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</si>
  <si>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</si>
  <si>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</si>
  <si>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</si>
  <si>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</si>
  <si>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</si>
  <si>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</si>
  <si>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</si>
  <si>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</si>
  <si>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</si>
  <si>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</si>
  <si>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</si>
  <si>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</si>
  <si>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</si>
  <si>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</si>
  <si>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</si>
  <si>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</si>
  <si>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</si>
  <si>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</si>
  <si>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</si>
  <si>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</si>
  <si>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</si>
  <si>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</si>
  <si>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</si>
  <si>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</si>
  <si>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</si>
  <si>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</si>
  <si>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</si>
  <si>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</si>
  <si>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</si>
  <si>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</si>
  <si>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</si>
  <si>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</si>
  <si>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</si>
  <si>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</si>
  <si>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</si>
  <si>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</si>
  <si>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</si>
  <si>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</si>
  <si>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</si>
  <si>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</si>
  <si>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</si>
  <si>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</si>
  <si>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</si>
  <si>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</si>
  <si>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</si>
  <si>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</si>
  <si>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</si>
  <si>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</si>
  <si>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</si>
  <si>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</si>
  <si>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</si>
  <si>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</si>
  <si>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</si>
  <si>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</si>
  <si>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</si>
  <si>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</si>
  <si>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</si>
  <si>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</si>
  <si>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</si>
  <si>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</si>
  <si>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</si>
  <si>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</si>
  <si>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</si>
  <si>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</si>
  <si>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</si>
  <si>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</si>
  <si>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</si>
  <si>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</si>
  <si>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</si>
  <si>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</si>
  <si>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</si>
  <si>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</si>
  <si>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</si>
  <si>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</si>
  <si>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</si>
  <si>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</si>
  <si>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</si>
  <si>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</si>
  <si>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</si>
  <si>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</si>
  <si>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</si>
  <si>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</si>
  <si>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</si>
  <si>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</si>
  <si>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</si>
  <si>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</si>
  <si>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</si>
  <si>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</si>
  <si>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</si>
  <si>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</si>
  <si>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</si>
  <si>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</si>
  <si>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</si>
  <si>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</si>
  <si>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</si>
  <si>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</si>
  <si>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</si>
  <si>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</si>
  <si>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</si>
  <si>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</si>
  <si>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</si>
  <si>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</si>
  <si>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</si>
  <si>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</si>
  <si>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</si>
  <si>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</si>
  <si>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</si>
  <si>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</si>
  <si>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</si>
  <si>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</si>
  <si>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</si>
  <si>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</si>
  <si>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</si>
  <si>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</si>
  <si>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</si>
  <si>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</si>
  <si>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</si>
  <si>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</si>
  <si>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</si>
  <si>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</si>
  <si>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</si>
  <si>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</si>
  <si>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</si>
  <si>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</si>
  <si>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</si>
  <si>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</si>
  <si>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</si>
  <si>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</si>
  <si>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</si>
  <si>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</si>
  <si>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</si>
  <si>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</si>
  <si>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</si>
  <si>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</si>
  <si>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</si>
  <si>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</si>
  <si>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</si>
  <si>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</si>
  <si>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</si>
  <si>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</si>
  <si>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</si>
  <si>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</si>
  <si>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</si>
  <si>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</si>
  <si>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</si>
  <si>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</si>
  <si>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</si>
  <si>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</si>
  <si>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</si>
  <si>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</si>
  <si>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</si>
  <si>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</si>
  <si>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</si>
  <si>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</si>
  <si>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</si>
  <si>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</si>
  <si>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</si>
  <si>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</si>
  <si>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</si>
  <si>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</si>
  <si>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</si>
  <si>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</si>
  <si>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</si>
  <si>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</si>
  <si>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</si>
  <si>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</si>
  <si>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</si>
  <si>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</si>
  <si>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</si>
  <si>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</si>
  <si>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</si>
  <si>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</si>
  <si>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</si>
  <si>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</si>
  <si>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</si>
  <si>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</si>
  <si>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</si>
  <si>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</si>
  <si>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</si>
  <si>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</si>
  <si>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</si>
  <si>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</si>
  <si>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</si>
  <si>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</si>
  <si>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</si>
  <si>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</si>
  <si>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</si>
  <si>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</si>
  <si>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</si>
  <si>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</si>
  <si>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</si>
  <si>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</si>
  <si>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</si>
  <si>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</si>
  <si>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</si>
  <si>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</si>
  <si>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</si>
  <si>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</si>
  <si>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</si>
  <si>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</si>
  <si>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</si>
  <si>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</si>
  <si>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</si>
  <si>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</si>
  <si>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</si>
  <si>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</si>
  <si>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</si>
  <si>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</si>
  <si>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</si>
  <si>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</si>
  <si>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</si>
  <si>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</si>
  <si>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</si>
  <si>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</si>
  <si>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</si>
  <si>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</si>
  <si>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</si>
  <si>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</si>
  <si>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</si>
  <si>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</si>
  <si>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</si>
  <si>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</si>
  <si>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</si>
  <si>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</si>
  <si>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</si>
  <si>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</si>
  <si>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</si>
  <si>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</si>
  <si>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</si>
  <si>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</si>
  <si>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</si>
  <si>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</si>
  <si>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</si>
  <si>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</si>
  <si>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</si>
  <si>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</si>
  <si>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</si>
  <si>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</si>
  <si>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</si>
  <si>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</si>
  <si>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</si>
  <si>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</si>
  <si>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</si>
  <si>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</si>
  <si>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</si>
  <si>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</si>
  <si>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</si>
  <si>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</si>
  <si>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</si>
  <si>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</si>
  <si>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</si>
  <si>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</si>
  <si>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</si>
  <si>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</si>
  <si>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</si>
  <si>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</si>
  <si>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</si>
  <si>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</si>
  <si>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</si>
  <si>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</si>
  <si>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</si>
  <si>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</si>
  <si>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</si>
  <si>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</si>
  <si>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</si>
  <si>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</si>
  <si>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</si>
  <si>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</si>
  <si>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</si>
  <si>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</si>
  <si>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</si>
  <si>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</si>
  <si>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</si>
  <si>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</si>
  <si>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</si>
  <si>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</si>
  <si>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</si>
  <si>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</si>
  <si>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</si>
  <si>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</si>
  <si>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</si>
  <si>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</si>
  <si>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</si>
  <si>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</si>
  <si>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</si>
  <si>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</si>
  <si>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</si>
  <si>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</si>
  <si>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</si>
  <si>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</si>
  <si>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</si>
  <si>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</si>
  <si>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</si>
  <si>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</si>
  <si>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</si>
  <si>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</si>
  <si>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</si>
  <si>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</si>
  <si>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</si>
  <si>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</si>
  <si>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</si>
  <si>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</si>
  <si>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</si>
  <si>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</si>
  <si>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</si>
  <si>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</si>
  <si>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</si>
  <si>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</si>
  <si>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</si>
  <si>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</si>
  <si>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</si>
  <si>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</si>
  <si>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</si>
  <si>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</si>
  <si>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</si>
  <si>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</si>
  <si>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</si>
  <si>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</si>
  <si>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</si>
  <si>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</si>
  <si>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</si>
  <si>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</si>
  <si>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</si>
  <si>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</si>
  <si>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</si>
  <si>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</si>
  <si>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</si>
  <si>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</si>
  <si>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</si>
  <si>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</si>
  <si>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</si>
  <si>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</si>
  <si>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</si>
  <si>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</si>
  <si>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</si>
  <si>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</si>
  <si>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</si>
  <si>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</si>
  <si>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</si>
  <si>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</si>
  <si>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</si>
  <si>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</si>
  <si>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</si>
  <si>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</si>
  <si>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</si>
  <si>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</si>
  <si>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</si>
  <si>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</si>
  <si>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</si>
  <si>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</si>
  <si>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</si>
  <si>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</si>
  <si>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</si>
  <si>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</si>
  <si>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</si>
  <si>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</si>
  <si>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</si>
  <si>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</si>
  <si>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</si>
  <si>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</si>
  <si>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</si>
  <si>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</si>
  <si>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</si>
  <si>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</si>
  <si>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</si>
  <si>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</si>
  <si>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</si>
  <si>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</si>
  <si>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</si>
  <si>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</si>
  <si>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</si>
  <si>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</si>
  <si>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</si>
  <si>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</si>
  <si>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</si>
  <si>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</si>
  <si>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</si>
  <si>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</si>
  <si>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</si>
  <si>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</si>
  <si>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</si>
  <si>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</si>
  <si>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</si>
  <si>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</si>
  <si>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</si>
  <si>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</si>
  <si>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</si>
  <si>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</si>
  <si>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</si>
  <si>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</si>
  <si>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</si>
  <si>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</si>
  <si>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</si>
  <si>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</si>
  <si>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</si>
  <si>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</si>
  <si>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</si>
  <si>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</si>
  <si>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</si>
  <si>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</si>
  <si>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</si>
  <si>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</si>
  <si>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</si>
  <si>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</si>
  <si>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</si>
  <si>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</si>
  <si>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</si>
  <si>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</si>
  <si>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</si>
  <si>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</si>
  <si>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</si>
  <si>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</si>
  <si>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</si>
  <si>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</si>
  <si>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</si>
  <si>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</si>
  <si>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</si>
  <si>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</si>
  <si>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</si>
  <si>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</si>
  <si>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</si>
  <si>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</si>
  <si>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</si>
  <si>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</si>
  <si>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</si>
  <si>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</si>
  <si>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</si>
  <si>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</si>
  <si>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</si>
  <si>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</si>
  <si>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</si>
  <si>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</si>
  <si>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</si>
  <si>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</si>
  <si>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</si>
  <si>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</si>
  <si>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</si>
  <si>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</si>
  <si>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</si>
  <si>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</si>
  <si>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</si>
  <si>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</si>
  <si>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</si>
  <si>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</si>
  <si>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</si>
  <si>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</si>
  <si>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</si>
  <si>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</si>
  <si>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</si>
  <si>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</si>
  <si>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</si>
  <si>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</si>
  <si>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</si>
  <si>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</si>
  <si>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</si>
  <si>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</si>
  <si>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</si>
  <si>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</si>
  <si>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</si>
  <si>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</si>
  <si>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</si>
  <si>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</si>
  <si>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</si>
  <si>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</si>
  <si>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</si>
  <si>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</si>
  <si>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</si>
  <si>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</si>
  <si>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</si>
  <si>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</si>
  <si>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</si>
  <si>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</si>
  <si>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</si>
  <si>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</si>
  <si>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</si>
  <si>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</si>
  <si>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</si>
  <si>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</si>
  <si>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</si>
  <si>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</si>
  <si>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</si>
  <si>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</si>
  <si>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</si>
  <si>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</si>
  <si>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</si>
  <si>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</si>
  <si>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</si>
  <si>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</si>
  <si>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</si>
  <si>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</si>
  <si>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</si>
  <si>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</si>
  <si>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</si>
  <si>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</si>
  <si>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</si>
  <si>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</si>
  <si>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</si>
  <si>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</si>
  <si>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</si>
  <si>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</si>
  <si>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</si>
  <si>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</si>
  <si>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</si>
  <si>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</si>
  <si>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</si>
  <si>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</si>
  <si>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</si>
  <si>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</si>
  <si>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</si>
  <si>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</si>
  <si>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</si>
  <si>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</si>
  <si>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</si>
  <si>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</si>
  <si>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</si>
  <si>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</si>
  <si>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</si>
  <si>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</si>
  <si>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</si>
  <si>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</si>
  <si>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</si>
  <si>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</si>
  <si>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</si>
  <si>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</si>
  <si>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</si>
  <si>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</si>
  <si>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</si>
  <si>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</si>
  <si>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</si>
  <si>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</si>
  <si>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</si>
  <si>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</si>
  <si>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</si>
  <si>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</si>
  <si>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</si>
  <si>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</si>
  <si>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</si>
  <si>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</si>
  <si>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</si>
  <si>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</si>
  <si>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</si>
  <si>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</si>
  <si>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</si>
  <si>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</si>
  <si>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</si>
  <si>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</si>
  <si>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</si>
  <si>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</si>
  <si>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</si>
  <si>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</si>
  <si>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</si>
  <si>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</si>
  <si>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</si>
  <si>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</si>
  <si>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</si>
  <si>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</si>
  <si>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</si>
  <si>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</si>
  <si>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</si>
  <si>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</si>
  <si>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</si>
  <si>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</si>
  <si>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</si>
  <si>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</si>
  <si>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</si>
  <si>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</si>
  <si>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</si>
  <si>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</si>
  <si>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</si>
  <si>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</si>
  <si>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</si>
  <si>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</si>
  <si>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</si>
  <si>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</si>
  <si>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</si>
  <si>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</si>
  <si>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</si>
  <si>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</si>
  <si>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</si>
  <si>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</si>
  <si>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</si>
  <si>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</si>
  <si>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</si>
  <si>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</si>
  <si>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</si>
  <si>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</si>
  <si>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</si>
  <si>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</si>
  <si>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</si>
  <si>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</si>
  <si>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</si>
  <si>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</si>
  <si>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</si>
  <si>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</si>
  <si>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</si>
  <si>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</si>
  <si>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</si>
  <si>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</si>
  <si>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</si>
  <si>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</si>
  <si>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</si>
  <si>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</si>
  <si>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</si>
  <si>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</si>
  <si>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</si>
  <si>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</si>
  <si>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</si>
  <si>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</si>
  <si>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</si>
  <si>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</si>
  <si>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</si>
  <si>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</si>
  <si>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</si>
  <si>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</si>
  <si>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</si>
  <si>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</si>
  <si>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</si>
  <si>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</si>
  <si>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</si>
  <si>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</si>
  <si>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</si>
  <si>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</si>
  <si>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</si>
  <si>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</si>
  <si>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</si>
  <si>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</si>
  <si>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</si>
  <si>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</si>
  <si>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</si>
  <si>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</si>
  <si>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</si>
  <si>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</si>
  <si>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</si>
  <si>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</si>
  <si>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</si>
  <si>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</si>
  <si>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</si>
  <si>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</si>
  <si>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</si>
  <si>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</si>
  <si>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</si>
  <si>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</si>
  <si>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</si>
  <si>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</si>
  <si>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</si>
  <si>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</si>
  <si>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</si>
  <si>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</si>
  <si>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</si>
  <si>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</si>
  <si>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</si>
  <si>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</si>
  <si>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</si>
  <si>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</si>
  <si>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</si>
  <si>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</si>
  <si>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</si>
  <si>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</si>
  <si>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</si>
  <si>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</si>
  <si>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</si>
  <si>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</si>
  <si>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</si>
  <si>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</si>
  <si>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</si>
  <si>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</si>
  <si>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</si>
  <si>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</si>
  <si>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</si>
  <si>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</si>
  <si>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</si>
  <si>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</si>
  <si>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</si>
  <si>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</si>
  <si>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</si>
  <si>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</si>
  <si>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</si>
  <si>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</si>
  <si>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</si>
  <si>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</si>
  <si>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</si>
  <si>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</si>
  <si>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</si>
  <si>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</si>
  <si>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</si>
  <si>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</si>
  <si>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</si>
  <si>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</si>
  <si>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</si>
  <si>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</si>
  <si>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</si>
  <si>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</si>
  <si>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</si>
  <si>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</si>
  <si>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</si>
  <si>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</si>
  <si>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</si>
  <si>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</si>
  <si>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</si>
  <si>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</si>
  <si>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</si>
  <si>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</si>
  <si>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</si>
  <si>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</si>
  <si>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</si>
  <si>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</si>
  <si>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</si>
  <si>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</si>
  <si>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</si>
  <si>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</si>
  <si>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</si>
  <si>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</si>
  <si>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</si>
  <si>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</si>
  <si>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</si>
  <si>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</si>
  <si>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</si>
  <si>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</si>
  <si>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</si>
  <si>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</si>
  <si>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</si>
  <si>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</si>
  <si>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</si>
  <si>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</si>
  <si>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</si>
  <si>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</si>
  <si>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</si>
  <si>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</si>
  <si>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</si>
  <si>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</si>
  <si>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</si>
  <si>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</si>
  <si>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</si>
  <si>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</si>
  <si>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</si>
  <si>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</si>
  <si>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</si>
  <si>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</si>
  <si>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</si>
  <si>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</si>
  <si>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</si>
  <si>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</si>
  <si>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</si>
  <si>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</si>
  <si>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</si>
  <si>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</si>
  <si>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</si>
  <si>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</si>
  <si>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</si>
  <si>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</si>
  <si>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</si>
  <si>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</si>
  <si>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</si>
  <si>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</si>
  <si>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</si>
  <si>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</si>
  <si>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</si>
  <si>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</si>
  <si>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</si>
  <si>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</si>
  <si>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</si>
  <si>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</si>
  <si>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</si>
  <si>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</si>
  <si>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</si>
  <si>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</si>
  <si>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</si>
  <si>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</si>
  <si>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</si>
  <si>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</si>
  <si>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</si>
  <si>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</si>
  <si>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</si>
  <si>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</si>
  <si>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</si>
  <si>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</si>
  <si>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</si>
  <si>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</si>
  <si>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</si>
  <si>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</si>
  <si>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</si>
  <si>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</si>
  <si>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</si>
  <si>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</si>
  <si>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</si>
  <si>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</si>
  <si>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</si>
  <si>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</si>
  <si>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</si>
  <si>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</si>
  <si>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</si>
  <si>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</si>
  <si>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</si>
  <si>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</si>
  <si>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</si>
  <si>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</si>
  <si>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</si>
  <si>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</si>
  <si>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</si>
  <si>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</si>
  <si>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</si>
  <si>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</si>
  <si>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</si>
  <si>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</si>
  <si>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</si>
  <si>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</si>
  <si>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</si>
  <si>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</si>
  <si>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</si>
  <si>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</si>
  <si>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</si>
  <si>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</si>
  <si>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</si>
  <si>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</si>
  <si>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</si>
  <si>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</si>
  <si>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</si>
  <si>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</si>
  <si>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</si>
  <si>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</si>
  <si>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</si>
  <si>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</si>
  <si>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</si>
  <si>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</si>
  <si>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</si>
  <si>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</si>
  <si>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</si>
  <si>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</si>
  <si>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</si>
  <si>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</si>
  <si>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</si>
  <si>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</si>
  <si>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</si>
  <si>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</si>
  <si>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</si>
  <si>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</si>
  <si>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</si>
  <si>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</si>
  <si>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</si>
  <si>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</si>
  <si>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</si>
  <si>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</si>
  <si>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</si>
  <si>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</si>
  <si>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</si>
  <si>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</si>
  <si>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</si>
  <si>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</si>
  <si>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</si>
  <si>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</si>
  <si>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</si>
  <si>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</si>
  <si>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</si>
  <si>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</si>
  <si>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</si>
  <si>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</si>
  <si>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</si>
  <si>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</si>
  <si>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</si>
  <si>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</si>
  <si>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</si>
  <si>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</si>
  <si>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</si>
  <si>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</si>
  <si>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</si>
  <si>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</si>
  <si>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</si>
  <si>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</si>
  <si>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</si>
  <si>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</si>
  <si>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</si>
  <si>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</si>
  <si>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</si>
  <si>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</si>
  <si>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</si>
  <si>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</si>
  <si>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</si>
  <si>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</si>
  <si>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</si>
  <si>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</si>
  <si>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</si>
  <si>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</si>
  <si>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</si>
  <si>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</si>
  <si>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</si>
  <si>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</si>
  <si>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</si>
  <si>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</si>
  <si>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</si>
  <si>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</si>
  <si>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</si>
  <si>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</si>
  <si>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</si>
  <si>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</si>
  <si>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</si>
  <si>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</si>
  <si>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</si>
  <si>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</si>
  <si>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</si>
  <si>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</si>
  <si>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</si>
  <si>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</si>
  <si>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</si>
  <si>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</si>
  <si>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</si>
  <si>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</si>
  <si>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</si>
  <si>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</si>
  <si>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</si>
  <si>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</si>
  <si>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</si>
  <si>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</si>
  <si>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</si>
  <si>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</si>
  <si>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</si>
  <si>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</si>
  <si>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</si>
  <si>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</si>
  <si>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</si>
  <si>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</si>
  <si>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</si>
  <si>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</si>
  <si>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</si>
  <si>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</si>
  <si>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</si>
  <si>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</si>
  <si>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</si>
  <si>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</si>
  <si>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</si>
  <si>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</si>
  <si>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</si>
  <si>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</si>
  <si>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</si>
  <si>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</si>
  <si>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</si>
  <si>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</si>
  <si>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</si>
  <si>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</si>
  <si>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</si>
  <si>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</si>
  <si>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</si>
  <si>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</si>
  <si>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</si>
  <si>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</si>
  <si>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</si>
  <si>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</si>
  <si>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</si>
  <si>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</si>
  <si>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</si>
  <si>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</si>
  <si>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</si>
  <si>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</si>
  <si>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</si>
  <si>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</si>
  <si>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</si>
  <si>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</si>
  <si>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</si>
  <si>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</si>
  <si>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</si>
  <si>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</si>
  <si>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</si>
  <si>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</si>
  <si>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</si>
  <si>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</si>
  <si>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</si>
  <si>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</si>
  <si>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</si>
  <si>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</si>
  <si>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</si>
  <si>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</si>
  <si>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</si>
  <si>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</si>
  <si>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</si>
  <si>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</si>
  <si>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</si>
  <si>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</si>
  <si>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</si>
  <si>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</si>
  <si>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</si>
  <si>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</si>
  <si>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</si>
  <si>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</si>
  <si>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</si>
  <si>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</si>
  <si>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</si>
  <si>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</si>
  <si>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</si>
  <si>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</si>
  <si>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</si>
  <si>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</si>
  <si>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</si>
  <si>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</si>
  <si>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</si>
  <si>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</si>
  <si>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</si>
  <si>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</si>
  <si>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</si>
  <si>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</si>
  <si>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</si>
  <si>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</si>
  <si>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</si>
  <si>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</si>
  <si>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</si>
  <si>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</si>
  <si>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</si>
  <si>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</si>
  <si>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</si>
  <si>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</si>
  <si>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</si>
  <si>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</si>
  <si>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</si>
  <si>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</si>
  <si>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</si>
  <si>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</si>
  <si>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</si>
  <si>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</si>
  <si>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</si>
  <si>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</si>
  <si>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</si>
  <si>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</si>
  <si>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</si>
  <si>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</si>
  <si>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</si>
  <si>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</si>
  <si>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</si>
  <si>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</si>
  <si>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</si>
  <si>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</si>
  <si>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</si>
  <si>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</si>
  <si>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</si>
  <si>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</si>
  <si>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</si>
  <si>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</si>
  <si>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</si>
  <si>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</si>
  <si>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</si>
  <si>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</si>
  <si>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</si>
  <si>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</si>
  <si>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</si>
  <si>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</si>
  <si>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</si>
  <si>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</si>
  <si>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</si>
  <si>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</si>
  <si>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</si>
  <si>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</si>
  <si>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</si>
  <si>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</si>
  <si>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</si>
  <si>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</si>
  <si>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</si>
  <si>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</si>
  <si>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</si>
  <si>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</si>
  <si>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</si>
  <si>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</si>
  <si>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</si>
  <si>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</si>
  <si>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</si>
  <si>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</si>
  <si>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</si>
  <si>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</si>
  <si>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</si>
  <si>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</si>
  <si>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</si>
  <si>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</si>
  <si>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</si>
  <si>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</si>
  <si>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</si>
  <si>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</si>
  <si>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</si>
  <si>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</si>
  <si>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</si>
  <si>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</si>
  <si>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</si>
  <si>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</si>
  <si>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</si>
  <si>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</si>
  <si>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</si>
  <si>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</si>
  <si>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</si>
  <si>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</si>
  <si>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</si>
  <si>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</si>
  <si>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</si>
  <si>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</si>
  <si>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</si>
  <si>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</si>
  <si>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</si>
  <si>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</si>
  <si>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</si>
  <si>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</si>
  <si>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</si>
  <si>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</si>
  <si>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</si>
  <si>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</si>
  <si>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</si>
  <si>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</si>
  <si>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</si>
  <si>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</si>
  <si>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</si>
  <si>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</si>
  <si>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</si>
  <si>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</si>
  <si>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</si>
  <si>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</si>
  <si>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</si>
  <si>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</si>
  <si>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</si>
  <si>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</si>
  <si>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</si>
  <si>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</si>
  <si>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</si>
  <si>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</si>
  <si>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</si>
  <si>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</si>
  <si>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</si>
  <si>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</si>
  <si>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</si>
  <si>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</si>
  <si>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</si>
  <si>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</si>
  <si>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</si>
  <si>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</si>
  <si>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</si>
  <si>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</si>
  <si>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</si>
  <si>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</si>
  <si>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</si>
  <si>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</si>
  <si>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</si>
  <si>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</si>
  <si>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</si>
  <si>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</si>
  <si>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</si>
  <si>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</si>
  <si>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</si>
  <si>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</si>
  <si>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</si>
  <si>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</si>
  <si>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</si>
  <si>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</si>
  <si>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</si>
  <si>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</si>
  <si>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</si>
  <si>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</si>
  <si>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</si>
  <si>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</si>
  <si>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</si>
  <si>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</si>
  <si>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</si>
  <si>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</si>
  <si>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</si>
  <si>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</si>
  <si>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</si>
  <si>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</si>
  <si>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</si>
  <si>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</si>
  <si>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</si>
  <si>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</si>
  <si>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</si>
  <si>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</si>
  <si>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</si>
  <si>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</si>
  <si>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</si>
  <si>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</si>
  <si>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</si>
  <si>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</si>
  <si>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</si>
  <si>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</si>
  <si>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</si>
  <si>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</si>
  <si>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</si>
  <si>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</si>
  <si>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</si>
  <si>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</si>
  <si>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</si>
  <si>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</si>
  <si>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</si>
  <si>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</si>
  <si>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</si>
  <si>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</si>
  <si>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</si>
  <si>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</si>
  <si>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</si>
  <si>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</si>
  <si>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</si>
  <si>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</si>
  <si>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</si>
  <si>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</si>
  <si>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</si>
  <si>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</si>
  <si>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</si>
  <si>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</si>
  <si>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</si>
  <si>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</si>
  <si>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</si>
  <si>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</si>
  <si>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</si>
  <si>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</si>
  <si>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</si>
  <si>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</si>
  <si>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</si>
  <si>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</si>
  <si>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</si>
  <si>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</si>
  <si>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</si>
  <si>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</si>
  <si>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</si>
  <si>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</si>
  <si>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</si>
  <si>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</si>
  <si>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</si>
  <si>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</si>
  <si>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</si>
  <si>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</si>
  <si>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</si>
  <si>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</si>
  <si>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</si>
  <si>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</si>
  <si>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</si>
  <si>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</si>
  <si>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</si>
  <si>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</si>
  <si>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</si>
  <si>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</si>
  <si>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</si>
  <si>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</si>
  <si>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</si>
  <si>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</si>
  <si>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</si>
  <si>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</si>
  <si>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</si>
  <si>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</si>
  <si>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</si>
  <si>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</si>
  <si>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</si>
  <si>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</si>
  <si>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</si>
  <si>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</si>
  <si>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</si>
  <si>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</si>
  <si>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</si>
  <si>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</si>
  <si>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</si>
  <si>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</si>
  <si>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</si>
  <si>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</si>
  <si>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</si>
  <si>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</si>
  <si>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</si>
  <si>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</si>
  <si>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</si>
  <si>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</si>
  <si>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</si>
  <si>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</si>
  <si>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</si>
  <si>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</si>
  <si>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</si>
  <si>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</si>
  <si>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</si>
  <si>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</si>
  <si>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</si>
  <si>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</si>
  <si>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</si>
  <si>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</si>
  <si>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</si>
  <si>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</si>
  <si>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</si>
  <si>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</si>
  <si>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</si>
  <si>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</si>
  <si>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</si>
  <si>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</si>
  <si>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</si>
  <si>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</si>
  <si>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</si>
  <si>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</si>
  <si>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</si>
  <si>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</si>
  <si>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</si>
  <si>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</si>
  <si>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</si>
  <si>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</si>
  <si>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</si>
  <si>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</si>
  <si>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</si>
  <si>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</si>
  <si>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</si>
  <si>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</si>
  <si>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</si>
  <si>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</si>
  <si>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</si>
  <si>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</si>
  <si>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</si>
  <si>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</si>
  <si>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</si>
  <si>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</si>
  <si>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</si>
  <si>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</si>
  <si>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</si>
  <si>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</si>
  <si>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</si>
  <si>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</si>
  <si>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</si>
  <si>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</si>
  <si>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</si>
  <si>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</si>
  <si>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</si>
  <si>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</si>
  <si>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</si>
  <si>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</si>
  <si>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</si>
  <si>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</si>
  <si>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</si>
  <si>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</si>
  <si>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</si>
  <si>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</si>
  <si>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</si>
  <si>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</si>
  <si>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</si>
  <si>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</si>
  <si>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</si>
  <si>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</si>
  <si>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</si>
  <si>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</si>
  <si>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</si>
  <si>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</si>
  <si>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</si>
  <si>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</si>
  <si>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</si>
  <si>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</si>
  <si>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</si>
  <si>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</si>
  <si>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</si>
  <si>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</si>
  <si>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</si>
  <si>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</si>
  <si>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</si>
  <si>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</si>
  <si>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</si>
  <si>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</si>
  <si>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</si>
  <si>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</si>
  <si>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</si>
  <si>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</si>
  <si>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</si>
  <si>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</si>
  <si>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</si>
  <si>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</si>
  <si>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</si>
  <si>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</si>
  <si>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</si>
  <si>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</si>
  <si>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</si>
  <si>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</si>
  <si>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</si>
  <si>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</si>
  <si>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</si>
  <si>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</si>
  <si>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</si>
  <si>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</si>
  <si>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</si>
  <si>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</si>
  <si>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</si>
  <si>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</si>
  <si>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</si>
  <si>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</si>
  <si>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</si>
  <si>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</si>
  <si>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</si>
  <si>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</si>
  <si>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</si>
  <si>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</si>
  <si>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</si>
  <si>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</si>
  <si>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</si>
  <si>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</si>
  <si>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</si>
  <si>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</si>
  <si>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</si>
  <si>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</si>
  <si>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</si>
  <si>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</si>
  <si>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</si>
  <si>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</si>
  <si>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</si>
  <si>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</si>
  <si>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</si>
  <si>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</si>
  <si>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</si>
  <si>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</si>
  <si>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</si>
  <si>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</si>
  <si>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</si>
  <si>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</si>
  <si>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</si>
  <si>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</si>
  <si>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</si>
  <si>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</si>
  <si>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</si>
  <si>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</si>
  <si>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</si>
  <si>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</si>
  <si>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</si>
  <si>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</si>
  <si>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</si>
  <si>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</si>
  <si>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</si>
  <si>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</si>
  <si>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</si>
  <si>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</si>
  <si>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</si>
  <si>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</si>
  <si>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</si>
  <si>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</si>
  <si>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</si>
  <si>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</si>
  <si>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</si>
  <si>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</si>
  <si>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</si>
  <si>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</si>
  <si>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</si>
  <si>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</si>
  <si>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</si>
  <si>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</si>
  <si>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</si>
  <si>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</si>
  <si>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</si>
  <si>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</si>
  <si>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</si>
  <si>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</si>
  <si>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</si>
  <si>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</si>
  <si>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</si>
  <si>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</si>
  <si>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</si>
  <si>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</si>
  <si>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</si>
  <si>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</si>
  <si>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</si>
  <si>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</si>
  <si>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</si>
  <si>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</si>
  <si>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</si>
  <si>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</si>
  <si>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</si>
  <si>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</si>
  <si>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</si>
  <si>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</si>
  <si>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</si>
  <si>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</si>
  <si>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</si>
  <si>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</si>
  <si>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</si>
  <si>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</si>
  <si>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</si>
  <si>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</si>
  <si>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</si>
  <si>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</si>
  <si>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</si>
  <si>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</si>
  <si>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</si>
  <si>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</si>
  <si>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</si>
  <si>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</si>
  <si>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</si>
  <si>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</si>
  <si>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</si>
  <si>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</si>
  <si>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</si>
  <si>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</si>
  <si>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</si>
  <si>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</si>
  <si>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</si>
  <si>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</si>
  <si>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</si>
  <si>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</si>
  <si>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</si>
  <si>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</si>
  <si>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</si>
  <si>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</si>
  <si>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</si>
  <si>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</si>
  <si>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</si>
  <si>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</si>
  <si>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</si>
  <si>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</si>
  <si>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</si>
  <si>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</si>
  <si>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</si>
  <si>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</si>
  <si>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</si>
  <si>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</si>
  <si>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</si>
  <si>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</si>
  <si>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</si>
  <si>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</si>
  <si>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</si>
  <si>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</si>
  <si>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</si>
  <si>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</si>
  <si>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</si>
  <si>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</si>
  <si>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</si>
  <si>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</si>
  <si>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</si>
  <si>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</si>
  <si>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</si>
  <si>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</si>
  <si>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</si>
  <si>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</si>
  <si>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</si>
  <si>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</si>
  <si>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</si>
  <si>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</si>
  <si>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</si>
  <si>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</si>
  <si>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</si>
  <si>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</si>
  <si>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</si>
  <si>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</si>
  <si>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</si>
  <si>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</si>
  <si>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</si>
  <si>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</si>
  <si>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</si>
  <si>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</si>
  <si>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</si>
  <si>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</si>
  <si>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</si>
  <si>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</si>
  <si>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</si>
  <si>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</si>
  <si>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</si>
  <si>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</si>
  <si>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</si>
  <si>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</si>
  <si>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</si>
  <si>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</si>
  <si>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</si>
  <si>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</si>
  <si>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</si>
  <si>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</si>
  <si>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</si>
  <si>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</si>
  <si>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</si>
  <si>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</si>
  <si>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</si>
  <si>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</si>
  <si>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</si>
  <si>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</si>
  <si>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</si>
  <si>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</si>
  <si>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</si>
  <si>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</si>
  <si>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</si>
  <si>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</si>
  <si>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</si>
  <si>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</si>
  <si>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</si>
  <si>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</si>
  <si>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</si>
  <si>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</si>
  <si>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</si>
  <si>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</si>
  <si>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</si>
  <si>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</si>
  <si>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</si>
  <si>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</si>
  <si>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</si>
  <si>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</si>
  <si>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</si>
  <si>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</si>
  <si>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</si>
  <si>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</si>
  <si>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</si>
  <si>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</si>
  <si>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</si>
  <si>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</si>
  <si>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</si>
  <si>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</si>
  <si>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</si>
  <si>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</si>
  <si>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</si>
  <si>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</si>
  <si>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</si>
  <si>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</si>
  <si>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</si>
  <si>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</si>
  <si>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</si>
  <si>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</si>
  <si>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</si>
  <si>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</si>
  <si>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</si>
  <si>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</si>
  <si>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</si>
  <si>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</si>
  <si>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</si>
  <si>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</si>
  <si>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</si>
  <si>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</si>
  <si>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</si>
  <si>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</si>
  <si>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</si>
  <si>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</si>
  <si>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</si>
  <si>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</si>
  <si>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</si>
  <si>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</si>
  <si>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</si>
  <si>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</si>
  <si>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</si>
  <si>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</si>
  <si>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</si>
  <si>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</si>
  <si>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</si>
  <si>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</si>
  <si>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</si>
  <si>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</si>
  <si>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</si>
  <si>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</si>
  <si>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</si>
  <si>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</si>
  <si>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</si>
  <si>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</si>
  <si>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</si>
  <si>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</si>
  <si>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</si>
  <si>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</si>
  <si>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</si>
  <si>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</si>
  <si>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</si>
  <si>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</si>
  <si>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</si>
  <si>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</si>
  <si>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</si>
  <si>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</si>
  <si>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</si>
  <si>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</si>
  <si>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</si>
  <si>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</si>
  <si>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</si>
  <si>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</si>
  <si>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</si>
  <si>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</si>
  <si>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</si>
  <si>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</si>
  <si>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</si>
  <si>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</si>
  <si>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</si>
  <si>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</si>
  <si>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</si>
  <si>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</si>
  <si>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</si>
  <si>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</si>
  <si>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</si>
  <si>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</si>
  <si>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</si>
  <si>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</si>
  <si>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</si>
  <si>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</si>
  <si>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</si>
  <si>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</si>
  <si>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</si>
  <si>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</si>
  <si>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</si>
  <si>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</si>
  <si>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</si>
  <si>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</si>
  <si>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</si>
  <si>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</si>
  <si>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</si>
  <si>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</si>
  <si>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</si>
  <si>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</si>
  <si>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</si>
  <si>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</si>
  <si>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</si>
  <si>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</si>
  <si>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</si>
  <si>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</si>
  <si>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</si>
  <si>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</si>
  <si>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</si>
  <si>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</si>
  <si>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</si>
  <si>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</si>
  <si>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</si>
  <si>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</si>
  <si>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</si>
  <si>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</si>
  <si>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</si>
  <si>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</si>
  <si>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</si>
  <si>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</si>
  <si>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</si>
  <si>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</si>
  <si>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</si>
  <si>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</si>
  <si>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</si>
  <si>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</si>
  <si>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</si>
  <si>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</si>
  <si>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</si>
  <si>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</si>
  <si>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</si>
  <si>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</si>
  <si>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</si>
  <si>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</si>
  <si>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</si>
  <si>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</si>
  <si>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</si>
  <si>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</si>
  <si>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</si>
  <si>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</si>
  <si>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</si>
  <si>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</si>
  <si>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</si>
  <si>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</si>
  <si>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</si>
  <si>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</si>
  <si>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</si>
  <si>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</si>
  <si>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</si>
  <si>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</si>
  <si>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</si>
  <si>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</si>
  <si>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</si>
  <si>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</si>
  <si>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</si>
  <si>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</si>
  <si>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</si>
  <si>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</si>
  <si>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</si>
  <si>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</si>
  <si>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</si>
  <si>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</si>
  <si>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</si>
  <si>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</si>
  <si>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</si>
  <si>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</si>
  <si>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</si>
  <si>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</si>
  <si>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</si>
  <si>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</si>
  <si>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</si>
  <si>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</si>
  <si>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</si>
  <si>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</si>
  <si>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</si>
  <si>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</si>
  <si>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</si>
  <si>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</si>
  <si>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</si>
  <si>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</si>
  <si>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</si>
  <si>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</si>
  <si>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</si>
  <si>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</si>
  <si>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</si>
  <si>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</si>
  <si>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</si>
  <si>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</si>
  <si>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</si>
  <si>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</si>
  <si>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</si>
  <si>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</si>
  <si>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</si>
  <si>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</si>
  <si>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</si>
  <si>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</si>
  <si>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</si>
  <si>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</si>
  <si>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</si>
  <si>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</si>
  <si>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</si>
  <si>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</si>
  <si>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</si>
  <si>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</si>
  <si>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</si>
  <si>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</si>
  <si>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</si>
  <si>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</si>
  <si>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</si>
  <si>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</si>
  <si>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</si>
  <si>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</si>
  <si>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</si>
  <si>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</si>
  <si>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</si>
  <si>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</si>
  <si>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</si>
  <si>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</si>
  <si>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</si>
  <si>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</si>
  <si>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</si>
  <si>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</si>
  <si>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</si>
  <si>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</si>
  <si>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</si>
  <si>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</si>
  <si>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</si>
  <si>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</si>
  <si>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</si>
  <si>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</si>
  <si>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</si>
  <si>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</si>
  <si>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</si>
  <si>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</si>
  <si>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</si>
  <si>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</si>
  <si>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</si>
  <si>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</si>
  <si>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</si>
  <si>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</si>
  <si>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</si>
  <si>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</si>
  <si>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</si>
  <si>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</si>
  <si>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</si>
  <si>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</si>
  <si>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</si>
  <si>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</si>
  <si>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</si>
  <si>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</si>
  <si>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</si>
  <si>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</si>
  <si>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</si>
  <si>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</si>
  <si>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</si>
  <si>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</si>
  <si>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</si>
  <si>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</si>
  <si>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</si>
  <si>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</si>
  <si>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</si>
  <si>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</si>
  <si>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</si>
  <si>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</si>
  <si>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</si>
  <si>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</si>
  <si>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</si>
  <si>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</si>
  <si>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</si>
  <si>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</si>
  <si>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</si>
  <si>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</si>
  <si>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</si>
  <si>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</si>
  <si>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</si>
  <si>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</si>
  <si>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</si>
  <si>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</si>
  <si>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</si>
  <si>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</si>
  <si>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</si>
  <si>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</si>
  <si>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</si>
  <si>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</si>
  <si>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</si>
  <si>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</si>
  <si>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</si>
  <si>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</si>
  <si>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</si>
  <si>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</si>
  <si>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</si>
  <si>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</si>
  <si>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</si>
  <si>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</si>
  <si>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</si>
  <si>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</si>
  <si>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</si>
  <si>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</si>
  <si>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</si>
  <si>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</si>
  <si>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</si>
  <si>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</si>
  <si>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</si>
  <si>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</si>
  <si>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</si>
  <si>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</si>
  <si>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</si>
  <si>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</si>
  <si>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</si>
  <si>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</si>
  <si>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</si>
  <si>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</si>
  <si>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</si>
  <si>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</si>
  <si>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</si>
  <si>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</si>
  <si>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</si>
  <si>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</si>
  <si>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</si>
  <si>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</si>
  <si>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</si>
  <si>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</si>
  <si>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</si>
  <si>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</si>
  <si>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</si>
  <si>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</si>
  <si>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</si>
  <si>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</si>
  <si>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</si>
  <si>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</si>
  <si>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</si>
  <si>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</si>
  <si>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</si>
  <si>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</si>
  <si>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</si>
  <si>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</si>
  <si>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</si>
  <si>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</si>
  <si>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</si>
  <si>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</si>
  <si>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</si>
  <si>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</si>
  <si>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</si>
  <si>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</si>
  <si>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</si>
  <si>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</si>
  <si>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</si>
  <si>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</si>
  <si>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</si>
  <si>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</si>
  <si>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</si>
  <si>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</si>
  <si>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</si>
  <si>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</si>
  <si>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</si>
  <si>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</si>
  <si>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</si>
  <si>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</si>
  <si>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</si>
  <si>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</si>
  <si>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</si>
  <si>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</si>
  <si>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</si>
  <si>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</si>
  <si>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</si>
  <si>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</si>
  <si>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</si>
  <si>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</si>
  <si>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</si>
  <si>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</si>
  <si>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</si>
  <si>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</si>
  <si>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</si>
  <si>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</si>
  <si>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</si>
  <si>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</si>
  <si>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</si>
  <si>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</si>
  <si>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</si>
  <si>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</si>
  <si>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</si>
  <si>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</si>
  <si>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</si>
  <si>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</si>
  <si>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</si>
  <si>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</si>
  <si>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</si>
  <si>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</si>
  <si>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</si>
  <si>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</si>
  <si>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</si>
  <si>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</si>
  <si>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</si>
  <si>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</si>
  <si>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</si>
  <si>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</si>
  <si>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</si>
  <si>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</si>
  <si>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</si>
  <si>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</si>
  <si>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</si>
  <si>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</si>
  <si>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</si>
  <si>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</si>
  <si>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</si>
  <si>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</si>
  <si>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</si>
  <si>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</si>
  <si>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</si>
  <si>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</si>
  <si>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</si>
  <si>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</si>
  <si>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</si>
  <si>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</si>
  <si>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</si>
  <si>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</si>
  <si>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</si>
  <si>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</si>
  <si>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</si>
  <si>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</si>
  <si>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</si>
  <si>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</si>
  <si>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</si>
  <si>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</si>
  <si>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</si>
  <si>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</si>
  <si>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</si>
  <si>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</si>
  <si>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</si>
  <si>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</si>
  <si>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</si>
  <si>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</si>
  <si>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</si>
  <si>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</si>
  <si>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</si>
  <si>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</si>
  <si>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</si>
  <si>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</si>
  <si>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</si>
  <si>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</si>
  <si>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</si>
  <si>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</si>
  <si>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</si>
  <si>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</si>
  <si>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</si>
  <si>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</si>
  <si>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</si>
  <si>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</si>
  <si>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</si>
  <si>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</si>
  <si>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</si>
  <si>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</si>
  <si>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</si>
  <si>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</si>
  <si>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</si>
  <si>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</si>
  <si>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</si>
  <si>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</si>
  <si>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</si>
  <si>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</si>
  <si>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</si>
  <si>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</si>
  <si>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</si>
  <si>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</si>
  <si>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</si>
  <si>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</si>
  <si>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</si>
  <si>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</si>
  <si>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</si>
  <si>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</si>
  <si>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</si>
  <si>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</si>
  <si>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</si>
  <si>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</si>
  <si>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</si>
  <si>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</si>
  <si>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</si>
  <si>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</si>
  <si>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</si>
  <si>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</si>
  <si>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</si>
  <si>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</si>
  <si>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</si>
  <si>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</si>
  <si>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</si>
  <si>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</si>
  <si>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</si>
  <si>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</si>
  <si>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</si>
  <si>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</si>
  <si>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</si>
  <si>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</si>
  <si>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</si>
  <si>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</si>
  <si>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</si>
  <si>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</si>
  <si>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</si>
  <si>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</si>
  <si>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</si>
  <si>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</si>
  <si>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</si>
  <si>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</si>
  <si>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</si>
  <si>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</si>
  <si>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</si>
  <si>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</si>
  <si>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</si>
  <si>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</si>
  <si>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</si>
  <si>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</si>
  <si>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</si>
  <si>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</si>
  <si>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</si>
  <si>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</si>
  <si>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</si>
  <si>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</si>
  <si>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</si>
  <si>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</si>
  <si>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</si>
  <si>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</si>
  <si>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</si>
  <si>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</si>
  <si>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</si>
  <si>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</si>
  <si>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</si>
  <si>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</si>
  <si>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</si>
  <si>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</si>
  <si>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</si>
  <si>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</si>
  <si>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</si>
  <si>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</si>
  <si>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</si>
  <si>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</si>
  <si>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</si>
  <si>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</si>
  <si>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</si>
  <si>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</si>
  <si>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</si>
  <si>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</si>
  <si>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</si>
  <si>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</si>
  <si>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</si>
  <si>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</si>
  <si>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</si>
  <si>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</si>
  <si>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</si>
  <si>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</si>
  <si>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</si>
  <si>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</si>
  <si>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</si>
  <si>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</si>
  <si>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</si>
  <si>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</si>
  <si>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</si>
  <si>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</si>
  <si>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</si>
  <si>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</si>
  <si>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</si>
  <si>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</si>
  <si>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</si>
  <si>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</si>
  <si>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</si>
  <si>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</si>
  <si>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</si>
  <si>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</si>
  <si>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</si>
  <si>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</si>
  <si>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</si>
  <si>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</si>
  <si>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</si>
  <si>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</si>
  <si>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</si>
  <si>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</si>
  <si>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</si>
  <si>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</si>
  <si>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</si>
  <si>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</si>
  <si>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</si>
  <si>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</si>
  <si>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</si>
  <si>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</si>
  <si>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</si>
  <si>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</si>
  <si>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</si>
  <si>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</si>
  <si>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</si>
  <si>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</si>
  <si>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</si>
  <si>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</si>
  <si>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</si>
  <si>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</si>
  <si>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</si>
  <si>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</si>
  <si>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</si>
  <si>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</si>
  <si>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</si>
  <si>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</si>
  <si>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</si>
  <si>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</si>
  <si>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</si>
  <si>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</si>
  <si>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</si>
  <si>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</si>
  <si>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</si>
  <si>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</si>
  <si>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</si>
  <si>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</si>
  <si>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</si>
  <si>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</si>
  <si>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</si>
  <si>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</si>
  <si>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</si>
  <si>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</si>
  <si>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</si>
  <si>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</si>
  <si>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</si>
  <si>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</si>
  <si>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</si>
  <si>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</si>
  <si>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</si>
  <si>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</si>
  <si>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</si>
  <si>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</si>
  <si>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</si>
  <si>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</si>
  <si>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</si>
  <si>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</si>
  <si>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</si>
  <si>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</si>
  <si>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</si>
  <si>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</si>
  <si>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</si>
  <si>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</si>
  <si>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</si>
  <si>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</si>
  <si>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</si>
  <si>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</si>
  <si>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</si>
  <si>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</si>
  <si>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</si>
  <si>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</si>
  <si>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</si>
  <si>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</si>
  <si>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</si>
  <si>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</si>
  <si>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</si>
  <si>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</si>
  <si>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</si>
  <si>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</si>
  <si>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</si>
  <si>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</si>
  <si>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</si>
  <si>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</si>
  <si>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</si>
  <si>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</si>
  <si>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</si>
  <si>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</si>
  <si>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</si>
  <si>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</si>
  <si>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</si>
  <si>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</si>
  <si>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</si>
  <si>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</si>
  <si>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</si>
  <si>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</si>
  <si>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</si>
  <si>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</si>
  <si>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</si>
  <si>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</si>
  <si>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</si>
  <si>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</si>
  <si>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</si>
  <si>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</si>
  <si>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</si>
  <si>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</si>
  <si>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</si>
  <si>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</si>
  <si>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</si>
  <si>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</si>
  <si>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</si>
  <si>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</si>
  <si>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</si>
  <si>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</si>
  <si>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</si>
  <si>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</si>
  <si>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</si>
  <si>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</si>
  <si>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</si>
  <si>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</si>
  <si>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</si>
  <si>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</si>
  <si>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</si>
  <si>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</si>
  <si>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</si>
  <si>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</si>
  <si>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</si>
  <si>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</si>
  <si>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</si>
  <si>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</si>
  <si>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</si>
  <si>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</si>
  <si>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</si>
  <si>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</si>
  <si>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</si>
  <si>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</si>
  <si>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</si>
  <si>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</si>
  <si>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</si>
  <si>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</si>
  <si>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</si>
  <si>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</si>
  <si>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</si>
  <si>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</si>
  <si>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</si>
  <si>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</si>
  <si>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</si>
  <si>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</si>
  <si>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</si>
  <si>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</si>
  <si>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</si>
  <si>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</si>
  <si>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</si>
  <si>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</si>
  <si>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</si>
  <si>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</si>
  <si>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</si>
  <si>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</si>
  <si>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</si>
  <si>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</si>
  <si>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</si>
  <si>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</si>
  <si>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</si>
  <si>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</si>
  <si>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</si>
  <si>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</si>
  <si>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</si>
  <si>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</si>
  <si>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</si>
  <si>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</si>
  <si>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</si>
  <si>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</si>
  <si>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</si>
  <si>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</si>
  <si>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</si>
  <si>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</si>
  <si>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</si>
  <si>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</si>
  <si>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</si>
  <si>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</si>
  <si>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</si>
  <si>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</si>
  <si>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</si>
  <si>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</si>
  <si>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</si>
  <si>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</si>
  <si>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</si>
  <si>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</si>
  <si>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</si>
  <si>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</si>
  <si>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</si>
  <si>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</si>
  <si>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</si>
  <si>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</si>
  <si>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</si>
  <si>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</si>
  <si>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</si>
  <si>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</si>
  <si>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</si>
  <si>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</si>
  <si>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</si>
  <si>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</si>
  <si>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</si>
  <si>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</si>
  <si>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</si>
  <si>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</si>
  <si>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</si>
  <si>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</si>
  <si>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</si>
  <si>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</si>
  <si>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</si>
  <si>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</si>
  <si>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</si>
  <si>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</si>
  <si>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</si>
  <si>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</si>
  <si>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</si>
  <si>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</si>
  <si>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</si>
  <si>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</si>
  <si>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</si>
  <si>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</si>
  <si>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</si>
  <si>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</si>
  <si>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</si>
  <si>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</si>
  <si>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</si>
  <si>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</si>
  <si>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</si>
  <si>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</si>
  <si>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</si>
  <si>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</si>
  <si>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</si>
  <si>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</si>
  <si>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</si>
  <si>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</si>
  <si>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</si>
  <si>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</si>
  <si>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</si>
  <si>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</si>
  <si>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</si>
  <si>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</si>
  <si>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</si>
  <si>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</si>
  <si>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</si>
  <si>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</si>
  <si>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</si>
  <si>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</si>
  <si>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</si>
  <si>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</si>
  <si>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</si>
  <si>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</si>
  <si>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</si>
  <si>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</si>
  <si>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</si>
  <si>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</si>
  <si>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</si>
  <si>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</si>
  <si>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</si>
  <si>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</si>
  <si>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</si>
  <si>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</si>
  <si>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</si>
  <si>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</si>
  <si>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</si>
  <si>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</si>
  <si>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</si>
  <si>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</si>
  <si>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</si>
  <si>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</si>
  <si>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</si>
  <si>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</si>
  <si>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</si>
  <si>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</si>
  <si>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</si>
  <si>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</si>
  <si>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</si>
  <si>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</si>
  <si>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</si>
  <si>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</si>
  <si>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</si>
  <si>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</si>
  <si>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</si>
  <si>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</si>
  <si>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</si>
  <si>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</si>
  <si>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</si>
  <si>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</si>
  <si>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</si>
  <si>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</si>
  <si>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</si>
  <si>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</si>
  <si>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</si>
  <si>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</si>
  <si>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</si>
  <si>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</si>
  <si>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</si>
  <si>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</si>
  <si>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</si>
  <si>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</si>
  <si>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</si>
  <si>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</si>
  <si>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</si>
  <si>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</si>
  <si>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</si>
  <si>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</si>
  <si>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</si>
  <si>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</si>
  <si>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</si>
  <si>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</si>
  <si>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</si>
  <si>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</si>
  <si>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</si>
  <si>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</si>
  <si>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</si>
  <si>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</si>
  <si>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</si>
  <si>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</si>
  <si>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</si>
  <si>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</si>
  <si>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</si>
  <si>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</si>
  <si>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</si>
  <si>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</si>
  <si>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</si>
  <si>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</si>
  <si>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</si>
  <si>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</si>
  <si>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</si>
  <si>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</si>
  <si>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</si>
  <si>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</si>
  <si>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</si>
  <si>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</si>
  <si>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</si>
  <si>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</si>
  <si>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</si>
  <si>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</si>
  <si>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</si>
  <si>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</si>
  <si>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</si>
  <si>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</si>
  <si>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</si>
  <si>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</si>
  <si>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</si>
  <si>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</si>
  <si>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</si>
  <si>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</si>
  <si>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</si>
  <si>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</si>
  <si>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</si>
  <si>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</si>
  <si>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</si>
  <si>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</si>
  <si>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</si>
  <si>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</si>
  <si>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</si>
  <si>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</si>
  <si>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</si>
  <si>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</si>
  <si>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</si>
  <si>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</si>
  <si>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</si>
  <si>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</si>
  <si>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</si>
  <si>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</si>
  <si>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</si>
  <si>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</si>
  <si>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</si>
  <si>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</si>
  <si>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</si>
  <si>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</si>
  <si>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</si>
  <si>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</si>
  <si>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</si>
  <si>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</si>
  <si>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</si>
  <si>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</si>
  <si>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</si>
  <si>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</si>
  <si>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</si>
  <si>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</si>
  <si>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</si>
  <si>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</si>
  <si>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</si>
  <si>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</si>
  <si>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</si>
  <si>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</si>
  <si>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</si>
  <si>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</si>
  <si>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</si>
  <si>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</si>
  <si>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</si>
  <si>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</si>
  <si>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</si>
  <si>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</si>
  <si>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</si>
  <si>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</si>
  <si>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</si>
  <si>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</si>
  <si>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</si>
  <si>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</si>
  <si>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</si>
  <si>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</si>
  <si>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</si>
  <si>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</si>
  <si>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</si>
  <si>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</si>
  <si>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</si>
  <si>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</si>
  <si>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</si>
  <si>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</si>
  <si>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</si>
  <si>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</si>
  <si>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</si>
  <si>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</si>
  <si>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</si>
  <si>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</si>
  <si>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</si>
  <si>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</si>
  <si>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</si>
  <si>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</si>
  <si>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</si>
  <si>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</si>
  <si>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</si>
  <si>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</si>
  <si>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</si>
  <si>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</si>
  <si>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</si>
  <si>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</si>
  <si>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</si>
  <si>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</si>
  <si>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</si>
  <si>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</si>
  <si>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</si>
  <si>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</si>
  <si>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</si>
  <si>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</si>
  <si>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</si>
  <si>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</si>
  <si>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</si>
  <si>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</si>
  <si>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</si>
  <si>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</si>
  <si>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</si>
  <si>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</si>
  <si>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</si>
  <si>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</si>
  <si>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</si>
  <si>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</si>
  <si>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</si>
  <si>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</si>
  <si>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</si>
  <si>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</si>
  <si>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</si>
  <si>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</si>
  <si>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</si>
  <si>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</si>
  <si>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</si>
  <si>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</si>
  <si>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</si>
  <si>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</si>
  <si>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</si>
  <si>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</si>
  <si>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</si>
  <si>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</si>
  <si>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</si>
  <si>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</si>
  <si>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</si>
  <si>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</si>
  <si>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</si>
  <si>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</si>
  <si>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</si>
  <si>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</si>
  <si>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</si>
  <si>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</si>
  <si>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</si>
  <si>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</si>
  <si>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</si>
  <si>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</si>
  <si>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</si>
  <si>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</si>
  <si>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</si>
  <si>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</si>
  <si>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</si>
  <si>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</si>
  <si>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</si>
  <si>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</si>
  <si>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</si>
  <si>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</si>
  <si>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</si>
  <si>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</si>
  <si>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</si>
  <si>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</si>
  <si>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</si>
  <si>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</si>
  <si>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</si>
  <si>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</si>
  <si>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</si>
  <si>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</si>
  <si>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</si>
  <si>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</si>
  <si>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</si>
  <si>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</si>
  <si>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</si>
  <si>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</si>
  <si>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</si>
  <si>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</si>
  <si>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</si>
  <si>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</si>
  <si>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</si>
  <si>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</si>
  <si>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</si>
  <si>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</si>
  <si>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</si>
  <si>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</si>
  <si>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</si>
  <si>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</si>
  <si>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</si>
  <si>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</si>
  <si>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</si>
  <si>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</si>
  <si>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</si>
  <si>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</si>
  <si>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</si>
  <si>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</si>
  <si>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</si>
  <si>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</si>
  <si>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</si>
  <si>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</si>
  <si>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</si>
  <si>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</si>
  <si>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</si>
  <si>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</si>
  <si>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</si>
  <si>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</si>
  <si>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</si>
  <si>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</si>
  <si>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</si>
  <si>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</si>
  <si>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</si>
  <si>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</si>
  <si>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</si>
  <si>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</si>
  <si>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</si>
  <si>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</si>
  <si>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</si>
  <si>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</si>
  <si>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</si>
  <si>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</si>
  <si>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</si>
  <si>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</si>
  <si>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</si>
  <si>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</si>
  <si>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</si>
  <si>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</si>
  <si>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</si>
  <si>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</si>
  <si>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</si>
  <si>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</si>
  <si>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</si>
  <si>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</si>
  <si>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</si>
  <si>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</si>
  <si>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</si>
  <si>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</si>
  <si>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</si>
  <si>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</si>
  <si>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</si>
  <si>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</si>
  <si>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</si>
  <si>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</si>
  <si>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</si>
  <si>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</si>
  <si>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</si>
  <si>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</si>
  <si>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</si>
  <si>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</si>
  <si>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</si>
  <si>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</si>
  <si>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</si>
  <si>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</si>
  <si>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</si>
  <si>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</si>
  <si>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</si>
  <si>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</si>
  <si>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</si>
  <si>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</si>
  <si>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</si>
  <si>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</si>
  <si>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</si>
  <si>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</si>
  <si>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</si>
  <si>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</si>
  <si>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</si>
  <si>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</si>
  <si>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</si>
  <si>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</si>
  <si>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</si>
  <si>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</si>
  <si>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</si>
  <si>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</si>
  <si>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</si>
  <si>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</si>
  <si>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</si>
  <si>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</si>
  <si>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</si>
  <si>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</si>
  <si>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</si>
  <si>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</si>
  <si>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</si>
  <si>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</si>
  <si>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</si>
  <si>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</si>
  <si>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</si>
  <si>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</si>
  <si>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</si>
  <si>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</si>
  <si>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</si>
  <si>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</si>
  <si>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</si>
  <si>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</si>
  <si>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</si>
  <si>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</si>
  <si>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</si>
  <si>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</si>
  <si>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</si>
  <si>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</si>
  <si>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</si>
  <si>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</si>
  <si>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</si>
  <si>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</si>
  <si>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</si>
  <si>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</si>
  <si>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</si>
  <si>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</si>
  <si>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</si>
  <si>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</si>
  <si>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</si>
  <si>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</si>
  <si>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</si>
  <si>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</si>
  <si>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</si>
  <si>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</si>
  <si>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</si>
  <si>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</si>
  <si>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</si>
  <si>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</si>
  <si>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</si>
  <si>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</si>
  <si>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</si>
  <si>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</si>
  <si>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</si>
  <si>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</si>
  <si>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</si>
  <si>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</si>
  <si>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</si>
  <si>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</si>
  <si>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</si>
  <si>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</si>
  <si>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</si>
  <si>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</si>
  <si>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</si>
  <si>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</si>
  <si>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</si>
  <si>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</si>
  <si>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</si>
  <si>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</si>
  <si>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</si>
  <si>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</si>
  <si>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</si>
  <si>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</si>
  <si>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</si>
  <si>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</si>
  <si>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</si>
  <si>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</si>
  <si>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</si>
  <si>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</si>
  <si>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</si>
  <si>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</si>
  <si>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</si>
  <si>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</si>
  <si>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</si>
  <si>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</si>
  <si>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</si>
  <si>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</si>
  <si>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</si>
  <si>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</si>
  <si>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</si>
  <si>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</si>
  <si>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</si>
  <si>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</si>
  <si>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</si>
  <si>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</si>
  <si>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</si>
  <si>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</si>
  <si>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</si>
  <si>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</si>
  <si>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</si>
  <si>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</si>
  <si>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</si>
  <si>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</si>
  <si>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</si>
  <si>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</si>
  <si>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</si>
  <si>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</si>
  <si>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</si>
  <si>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</si>
  <si>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</si>
  <si>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</si>
  <si>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</si>
  <si>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</si>
  <si>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</si>
  <si>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</si>
  <si>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</si>
  <si>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</si>
  <si>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</si>
  <si>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</si>
  <si>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</si>
  <si>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</si>
  <si>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</si>
  <si>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</si>
  <si>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</si>
  <si>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</si>
  <si>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</si>
  <si>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</si>
  <si>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</si>
  <si>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</si>
  <si>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</si>
  <si>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</si>
  <si>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</si>
  <si>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</si>
  <si>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</si>
  <si>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</si>
  <si>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</si>
  <si>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</si>
  <si>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</si>
  <si>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</si>
  <si>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</si>
  <si>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</si>
  <si>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</si>
  <si>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</si>
  <si>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</si>
  <si>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</si>
  <si>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</si>
  <si>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</si>
  <si>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</si>
  <si>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</si>
  <si>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</si>
  <si>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</si>
  <si>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</si>
  <si>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</si>
  <si>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</si>
  <si>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</si>
  <si>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</si>
  <si>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</si>
  <si>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</si>
  <si>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</si>
  <si>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</si>
  <si>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</si>
  <si>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</si>
  <si>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</si>
  <si>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</si>
  <si>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</si>
  <si>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</si>
  <si>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</si>
  <si>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</si>
  <si>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</si>
  <si>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</si>
  <si>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</si>
  <si>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</si>
  <si>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</si>
  <si>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</si>
  <si>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</si>
  <si>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</si>
  <si>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</si>
  <si>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</si>
  <si>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</si>
  <si>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</si>
  <si>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</si>
  <si>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</si>
  <si>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</si>
  <si>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</si>
  <si>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</si>
  <si>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</si>
  <si>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</si>
  <si>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</si>
  <si>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</si>
  <si>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</si>
  <si>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</si>
  <si>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</si>
  <si>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</si>
  <si>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</si>
  <si>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</si>
  <si>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</si>
  <si>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</si>
  <si>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</si>
  <si>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</si>
  <si>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</si>
  <si>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</si>
  <si>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</si>
  <si>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</si>
  <si>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</si>
  <si>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</si>
  <si>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</si>
  <si>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</si>
  <si>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</si>
  <si>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</si>
  <si>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</si>
  <si>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</si>
  <si>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</si>
  <si>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</si>
  <si>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</si>
  <si>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</si>
  <si>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</si>
  <si>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</si>
  <si>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</si>
  <si>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</si>
  <si>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</si>
  <si>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</si>
  <si>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</si>
  <si>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</si>
  <si>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</si>
  <si>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</si>
  <si>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</si>
  <si>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</si>
  <si>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</si>
  <si>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</si>
  <si>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</si>
  <si>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</si>
  <si>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</si>
  <si>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</si>
  <si>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</si>
  <si>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</si>
  <si>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</si>
  <si>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</si>
  <si>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</si>
  <si>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</si>
  <si>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</si>
  <si>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</si>
  <si>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</si>
  <si>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</si>
  <si>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</si>
  <si>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</si>
  <si>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</si>
  <si>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</si>
  <si>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</si>
  <si>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</si>
  <si>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</si>
  <si>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</si>
  <si>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</si>
  <si>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</si>
  <si>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</si>
  <si>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</si>
  <si>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</si>
  <si>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</si>
  <si>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</si>
  <si>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</si>
  <si>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</si>
  <si>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</si>
  <si>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</si>
  <si>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</si>
  <si>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</si>
  <si>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</si>
  <si>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</si>
  <si>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</si>
  <si>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</si>
  <si>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</si>
  <si>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</si>
  <si>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</si>
  <si>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</si>
  <si>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</si>
  <si>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</si>
  <si>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</si>
  <si>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</si>
  <si>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</si>
  <si>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</si>
  <si>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</si>
  <si>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</si>
  <si>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</si>
  <si>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</si>
  <si>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</si>
  <si>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</si>
  <si>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</si>
  <si>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</si>
  <si>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</si>
  <si>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</si>
  <si>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</si>
  <si>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</si>
  <si>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</si>
  <si>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</si>
  <si>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</si>
  <si>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</si>
  <si>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</si>
  <si>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</si>
  <si>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</si>
  <si>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</si>
  <si>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</si>
  <si>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</si>
  <si>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</si>
  <si>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</si>
  <si>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</si>
  <si>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</si>
  <si>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</si>
  <si>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</si>
  <si>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</si>
  <si>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</si>
  <si>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</si>
  <si>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</si>
  <si>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</si>
  <si>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</si>
  <si>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</si>
  <si>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</si>
  <si>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</si>
  <si>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</si>
  <si>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</si>
  <si>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</si>
  <si>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</si>
  <si>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</si>
  <si>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</si>
  <si>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</si>
  <si>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</si>
  <si>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</si>
  <si>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</si>
  <si>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</si>
  <si>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</si>
  <si>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</si>
  <si>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</si>
  <si>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</si>
  <si>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</si>
  <si>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</si>
  <si>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</si>
  <si>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</si>
  <si>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</si>
  <si>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</si>
  <si>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</si>
  <si>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</si>
  <si>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</si>
  <si>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</si>
  <si>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</si>
  <si>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</si>
  <si>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</si>
  <si>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</si>
  <si>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</si>
  <si>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</si>
  <si>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</si>
  <si>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</si>
  <si>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</si>
  <si>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</si>
  <si>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</si>
  <si>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</si>
  <si>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</si>
  <si>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</si>
  <si>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</si>
  <si>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</si>
  <si>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</si>
  <si>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</si>
  <si>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</si>
  <si>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</si>
  <si>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</si>
  <si>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</si>
  <si>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</si>
  <si>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</si>
  <si>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</si>
  <si>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</si>
  <si>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</si>
  <si>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</si>
  <si>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</si>
  <si>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</si>
  <si>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</si>
  <si>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</si>
  <si>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</si>
  <si>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</si>
  <si>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</si>
  <si>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</si>
  <si>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</si>
  <si>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</si>
  <si>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</si>
  <si>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</si>
  <si>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</si>
  <si>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</si>
  <si>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</si>
  <si>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</si>
  <si>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</si>
  <si>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</si>
  <si>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</si>
  <si>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</si>
  <si>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</si>
  <si>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</si>
  <si>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</si>
  <si>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</si>
  <si>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</si>
  <si>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</si>
  <si>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</si>
  <si>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</si>
  <si>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</si>
  <si>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</si>
  <si>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</si>
  <si>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</si>
  <si>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</si>
  <si>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</si>
  <si>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</si>
  <si>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</si>
  <si>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</si>
  <si>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</si>
  <si>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</si>
  <si>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</si>
  <si>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</si>
  <si>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</si>
  <si>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</si>
  <si>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</si>
  <si>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</si>
  <si>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</si>
  <si>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</si>
  <si>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</si>
  <si>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</si>
  <si>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</si>
  <si>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</si>
  <si>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</si>
  <si>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</si>
  <si>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</si>
  <si>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</si>
  <si>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</si>
  <si>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</si>
  <si>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</si>
  <si>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</si>
  <si>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</si>
  <si>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</si>
  <si>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</si>
  <si>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</si>
  <si>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</si>
  <si>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</si>
  <si>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</si>
  <si>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</si>
  <si>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</si>
  <si>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</si>
  <si>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</si>
  <si>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</si>
  <si>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</si>
  <si>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</si>
  <si>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</si>
  <si>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</si>
  <si>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</si>
  <si>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</si>
  <si>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</si>
  <si>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</si>
  <si>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</si>
  <si>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</si>
  <si>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</si>
  <si>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</si>
  <si>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</si>
  <si>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</si>
  <si>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</si>
  <si>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</si>
  <si>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</si>
  <si>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</si>
  <si>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</si>
  <si>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</si>
  <si>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</si>
  <si>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</si>
  <si>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</si>
  <si>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</si>
  <si>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</si>
  <si>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</si>
  <si>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</si>
  <si>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</si>
  <si>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</si>
  <si>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</si>
  <si>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</si>
  <si>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</si>
  <si>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</si>
  <si>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</si>
  <si>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</si>
  <si>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</si>
  <si>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</si>
  <si>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</si>
  <si>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</si>
  <si>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</si>
  <si>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</si>
  <si>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</si>
  <si>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</si>
  <si>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</si>
  <si>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</si>
  <si>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</si>
  <si>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</si>
  <si>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</si>
  <si>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</si>
  <si>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</si>
  <si>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</si>
  <si>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</si>
  <si>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</si>
  <si>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</si>
  <si>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</si>
  <si>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</si>
  <si>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</si>
  <si>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</si>
  <si>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</si>
  <si>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</si>
  <si>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</si>
  <si>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</si>
  <si>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</si>
  <si>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</si>
  <si>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</si>
  <si>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</si>
  <si>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</si>
  <si>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</si>
  <si>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</si>
  <si>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</si>
  <si>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</si>
  <si>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</si>
  <si>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</si>
  <si>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</si>
  <si>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</si>
  <si>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</si>
  <si>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</si>
  <si>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</si>
  <si>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</si>
  <si>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</si>
  <si>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</si>
  <si>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</si>
  <si>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</si>
  <si>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</si>
  <si>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</si>
  <si>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</si>
  <si>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</si>
  <si>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</si>
  <si>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</si>
  <si>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</si>
  <si>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</si>
  <si>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</si>
  <si>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</si>
  <si>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</si>
  <si>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</si>
  <si>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</si>
  <si>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</si>
  <si>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</si>
  <si>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</si>
  <si>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</si>
  <si>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</si>
  <si>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</si>
  <si>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</si>
  <si>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</si>
  <si>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</si>
  <si>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</si>
  <si>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</si>
  <si>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</si>
  <si>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</si>
  <si>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</si>
  <si>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</si>
  <si>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</si>
  <si>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</si>
  <si>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</si>
  <si>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</si>
  <si>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</si>
  <si>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</si>
  <si>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</si>
  <si>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</si>
  <si>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</si>
  <si>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</si>
  <si>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</si>
  <si>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</si>
  <si>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</si>
  <si>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</si>
  <si>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</si>
  <si>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</si>
  <si>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</si>
  <si>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</si>
  <si>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</si>
  <si>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</si>
  <si>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</si>
  <si>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</si>
  <si>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</si>
  <si>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</si>
  <si>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</si>
  <si>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</si>
  <si>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</si>
  <si>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</si>
  <si>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</si>
  <si>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</si>
  <si>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</si>
  <si>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</si>
  <si>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</si>
  <si>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</si>
  <si>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</si>
  <si>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</si>
  <si>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</si>
  <si>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</si>
  <si>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</si>
  <si>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</si>
  <si>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</si>
  <si>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</si>
  <si>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</si>
  <si>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</si>
  <si>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</si>
  <si>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</si>
  <si>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</si>
  <si>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</si>
  <si>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</si>
  <si>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</si>
  <si>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</si>
  <si>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</si>
  <si>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</si>
  <si>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</si>
  <si>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</si>
  <si>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</si>
  <si>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</si>
  <si>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</si>
  <si>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</si>
  <si>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</si>
  <si>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</si>
  <si>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</si>
  <si>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</si>
  <si>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</si>
  <si>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</si>
  <si>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</si>
  <si>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</si>
  <si>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</si>
  <si>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</si>
  <si>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</si>
  <si>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</si>
  <si>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</si>
  <si>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</si>
  <si>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</si>
  <si>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</si>
  <si>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</si>
  <si>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</si>
  <si>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</si>
  <si>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</si>
  <si>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</si>
  <si>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</si>
  <si>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</si>
  <si>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</si>
  <si>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</si>
  <si>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</si>
  <si>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</si>
  <si>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</si>
  <si>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</si>
  <si>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</si>
  <si>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</si>
  <si>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</si>
  <si>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</si>
  <si>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</si>
  <si>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</si>
  <si>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</si>
  <si>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</si>
  <si>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</si>
  <si>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</si>
  <si>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</si>
  <si>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</si>
  <si>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</si>
  <si>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</si>
  <si>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</si>
  <si>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</si>
  <si>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</si>
  <si>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</si>
  <si>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</si>
  <si>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</si>
  <si>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</si>
  <si>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</si>
  <si>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</si>
  <si>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</si>
  <si>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</si>
  <si>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</si>
  <si>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</si>
  <si>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</si>
  <si>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</si>
  <si>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</si>
  <si>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</si>
  <si>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</si>
  <si>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</si>
  <si>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</si>
  <si>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</si>
  <si>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</si>
  <si>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</si>
  <si>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</si>
  <si>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</si>
  <si>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</si>
  <si>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</si>
  <si>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</si>
  <si>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</si>
  <si>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</si>
  <si>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</si>
  <si>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</si>
  <si>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</si>
  <si>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</si>
  <si>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</si>
  <si>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</si>
  <si>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</si>
  <si>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</si>
  <si>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</si>
  <si>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</si>
  <si>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</si>
  <si>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</si>
  <si>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</si>
  <si>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</si>
  <si>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</si>
  <si>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</si>
  <si>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</si>
  <si>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</si>
  <si>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</si>
  <si>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</si>
  <si>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</si>
  <si>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</si>
  <si>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</si>
  <si>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</si>
  <si>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</si>
  <si>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</si>
  <si>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</si>
  <si>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</si>
  <si>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</si>
  <si>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</si>
  <si>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</si>
  <si>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</si>
  <si>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</si>
  <si>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</si>
  <si>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</si>
  <si>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</si>
  <si>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</si>
  <si>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</si>
  <si>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</si>
  <si>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</si>
  <si>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</si>
  <si>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</si>
  <si>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</si>
  <si>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</si>
  <si>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</si>
  <si>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</si>
  <si>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</si>
  <si>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</si>
  <si>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</si>
  <si>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</si>
  <si>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</si>
  <si>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</si>
  <si>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</si>
  <si>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</si>
  <si>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</si>
  <si>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</si>
  <si>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</si>
  <si>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</si>
  <si>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</si>
  <si>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</si>
  <si>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</si>
  <si>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</si>
  <si>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</si>
  <si>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</si>
  <si>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</si>
  <si>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</si>
  <si>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</si>
  <si>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</si>
  <si>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</si>
  <si>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</si>
  <si>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</si>
  <si>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</si>
  <si>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</si>
  <si>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</si>
  <si>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</si>
  <si>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</si>
  <si>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</si>
  <si>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</si>
  <si>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</si>
  <si>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</si>
  <si>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</si>
  <si>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</si>
  <si>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</si>
  <si>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</si>
  <si>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</si>
  <si>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</si>
  <si>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</si>
  <si>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</si>
  <si>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</si>
  <si>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</si>
  <si>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</si>
  <si>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</si>
  <si>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</si>
  <si>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</si>
  <si>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</si>
  <si>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</si>
  <si>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</si>
  <si>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</si>
  <si>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</si>
  <si>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</si>
  <si>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</si>
  <si>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</si>
  <si>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</si>
  <si>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</si>
  <si>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</si>
  <si>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</si>
  <si>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</si>
  <si>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</si>
  <si>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</si>
  <si>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</si>
  <si>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</si>
  <si>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</si>
  <si>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</si>
  <si>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</si>
  <si>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</si>
  <si>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</si>
  <si>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</si>
  <si>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</si>
  <si>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</si>
  <si>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</si>
  <si>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</si>
  <si>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</si>
  <si>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</si>
  <si>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</si>
  <si>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</si>
  <si>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</si>
  <si>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</si>
  <si>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</si>
  <si>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</si>
  <si>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</si>
  <si>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</si>
  <si>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</si>
  <si>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</si>
  <si>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</si>
  <si>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</si>
  <si>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</si>
  <si>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</si>
  <si>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</si>
  <si>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</si>
  <si>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</si>
  <si>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</si>
  <si>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</si>
  <si>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</si>
  <si>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</si>
  <si>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</si>
  <si>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</si>
  <si>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</si>
  <si>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</si>
  <si>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</si>
  <si>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</si>
  <si>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</si>
  <si>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</si>
  <si>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</si>
  <si>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</si>
  <si>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</si>
  <si>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</si>
  <si>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</si>
  <si>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</si>
  <si>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</si>
  <si>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</si>
  <si>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</si>
  <si>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</si>
  <si>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</si>
  <si>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</si>
  <si>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</si>
  <si>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</si>
  <si>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</si>
  <si>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</si>
  <si>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</si>
  <si>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</si>
  <si>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</si>
  <si>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</si>
  <si>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</si>
  <si>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</si>
  <si>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</si>
  <si>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</si>
  <si>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</si>
  <si>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</si>
  <si>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</si>
  <si>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</si>
  <si>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</si>
  <si>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</si>
  <si>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</si>
  <si>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</si>
  <si>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</si>
  <si>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</si>
  <si>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</si>
  <si>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</si>
  <si>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</si>
  <si>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</si>
  <si>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</si>
  <si>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</si>
  <si>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</si>
  <si>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</si>
  <si>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</si>
  <si>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</si>
  <si>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</si>
  <si>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</si>
  <si>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</si>
  <si>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</si>
  <si>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</si>
  <si>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</si>
  <si>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</si>
  <si>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</si>
  <si>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</si>
  <si>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</si>
  <si>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</si>
  <si>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</si>
  <si>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</si>
  <si>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</si>
  <si>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</si>
  <si>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</si>
  <si>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</si>
  <si>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</si>
  <si>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</si>
  <si>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</si>
  <si>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</si>
  <si>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</si>
  <si>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</si>
  <si>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</si>
  <si>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</si>
  <si>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</si>
  <si>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</si>
  <si>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</si>
  <si>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</si>
  <si>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</si>
  <si>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</si>
  <si>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</si>
  <si>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</si>
  <si>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</si>
  <si>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</si>
  <si>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</si>
  <si>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</si>
  <si>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</si>
  <si>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</si>
  <si>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</si>
  <si>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</si>
  <si>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</si>
  <si>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</si>
  <si>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</si>
  <si>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</si>
  <si>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</si>
  <si>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</si>
  <si>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</si>
  <si>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</si>
  <si>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</si>
  <si>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</si>
  <si>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</si>
  <si>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</si>
  <si>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</si>
  <si>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</si>
  <si>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</si>
  <si>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</si>
  <si>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</si>
  <si>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</si>
  <si>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</si>
  <si>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</si>
  <si>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</si>
  <si>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</si>
  <si>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</si>
  <si>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</si>
  <si>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</si>
  <si>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</si>
  <si>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</si>
  <si>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</si>
  <si>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</si>
  <si>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</si>
  <si>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</si>
  <si>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</si>
  <si>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</si>
  <si>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</si>
  <si>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</si>
  <si>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</si>
  <si>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</si>
  <si>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</si>
  <si>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</si>
  <si>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</si>
  <si>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</si>
  <si>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</si>
  <si>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</si>
  <si>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</si>
  <si>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</si>
  <si>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</si>
  <si>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</si>
  <si>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</si>
  <si>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</si>
  <si>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</si>
  <si>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</si>
  <si>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</si>
  <si>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</si>
  <si>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</si>
  <si>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</si>
  <si>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</si>
  <si>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</si>
  <si>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</si>
  <si>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</si>
  <si>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</si>
  <si>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</si>
  <si>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</si>
  <si>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</si>
  <si>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</si>
  <si>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</si>
  <si>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</si>
  <si>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</si>
  <si>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</si>
  <si>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</si>
  <si>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</si>
  <si>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</si>
  <si>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</si>
  <si>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</si>
  <si>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</si>
  <si>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</si>
  <si>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</si>
  <si>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</si>
  <si>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</si>
  <si>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</si>
  <si>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</si>
  <si>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</si>
  <si>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</si>
  <si>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</si>
  <si>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</si>
  <si>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</si>
  <si>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</si>
  <si>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</si>
  <si>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</si>
  <si>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</si>
  <si>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</si>
  <si>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</si>
  <si>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</si>
  <si>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</si>
  <si>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</si>
  <si>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</si>
  <si>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</si>
  <si>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</si>
  <si>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</si>
  <si>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</si>
  <si>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</si>
  <si>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</si>
  <si>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</si>
  <si>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</si>
  <si>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</si>
  <si>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</si>
  <si>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</si>
  <si>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</si>
  <si>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</si>
  <si>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</si>
  <si>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</si>
  <si>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</si>
  <si>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</si>
  <si>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</si>
  <si>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</si>
  <si>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</si>
  <si>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</si>
  <si>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</si>
  <si>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</si>
  <si>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</si>
  <si>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</si>
  <si>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</si>
  <si>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</si>
  <si>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</si>
  <si>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</si>
  <si>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</si>
  <si>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</si>
  <si>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</si>
  <si>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</si>
  <si>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</si>
  <si>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</si>
  <si>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</si>
  <si>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</si>
  <si>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</si>
  <si>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</si>
  <si>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</si>
  <si>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</si>
  <si>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</si>
  <si>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</si>
  <si>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</si>
  <si>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</si>
  <si>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</si>
  <si>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</si>
  <si>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</si>
  <si>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</si>
  <si>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</si>
  <si>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</si>
  <si>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</si>
  <si>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</si>
  <si>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</si>
  <si>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</si>
  <si>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</si>
  <si>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</si>
  <si>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</si>
  <si>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</si>
  <si>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</si>
  <si>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</si>
  <si>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</si>
  <si>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</si>
  <si>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</si>
  <si>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</si>
  <si>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</si>
  <si>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</si>
  <si>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</si>
  <si>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</si>
  <si>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</si>
  <si>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</si>
  <si>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</si>
  <si>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</si>
  <si>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</si>
  <si>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</si>
  <si>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</si>
  <si>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</si>
  <si>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</si>
  <si>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</si>
  <si>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</si>
  <si>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</si>
  <si>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</si>
  <si>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</si>
  <si>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</si>
  <si>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</si>
  <si>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</si>
  <si>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</si>
  <si>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</si>
  <si>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</si>
  <si>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</si>
  <si>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</si>
  <si>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</si>
  <si>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</si>
  <si>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</si>
  <si>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</si>
  <si>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</si>
  <si>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</si>
  <si>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</si>
  <si>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</si>
  <si>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</si>
  <si>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</si>
  <si>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</si>
  <si>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</si>
  <si>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</si>
  <si>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</si>
  <si>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</si>
  <si>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</si>
  <si>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</si>
  <si>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</si>
  <si>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</si>
  <si>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</si>
  <si>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</si>
  <si>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</si>
  <si>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</si>
  <si>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</si>
  <si>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</si>
  <si>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</si>
  <si>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</si>
  <si>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</si>
  <si>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</si>
  <si>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</si>
  <si>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</si>
  <si>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</si>
  <si>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</si>
  <si>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</si>
  <si>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</si>
  <si>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</si>
  <si>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</si>
  <si>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</si>
  <si>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</si>
  <si>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</si>
  <si>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</si>
  <si>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</si>
  <si>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</si>
  <si>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</si>
  <si>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</si>
  <si>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</si>
  <si>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</si>
  <si>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</si>
  <si>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</si>
  <si>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</si>
  <si>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</si>
  <si>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</si>
  <si>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</si>
  <si>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</si>
  <si>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</si>
  <si>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</si>
  <si>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</si>
  <si>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</si>
  <si>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</si>
  <si>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</si>
  <si>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</si>
  <si>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</si>
  <si>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</si>
  <si>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</si>
  <si>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</si>
  <si>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</si>
  <si>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</si>
  <si>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</si>
  <si>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</si>
  <si>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</si>
  <si>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</si>
  <si>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</si>
  <si>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</si>
  <si>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</si>
  <si>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</si>
  <si>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</si>
  <si>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</si>
  <si>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</si>
  <si>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</si>
  <si>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</si>
  <si>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</si>
  <si>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</si>
  <si>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</si>
  <si>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</si>
  <si>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</si>
  <si>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</si>
  <si>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</si>
  <si>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</si>
  <si>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</si>
  <si>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</si>
  <si>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</si>
  <si>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</si>
  <si>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</si>
  <si>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</si>
  <si>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</si>
  <si>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</si>
  <si>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</si>
  <si>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</si>
  <si>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</si>
  <si>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</si>
  <si>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</si>
  <si>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</si>
  <si>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</si>
  <si>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</si>
  <si>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</si>
  <si>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</si>
  <si>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</si>
  <si>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</si>
  <si>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</si>
  <si>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</si>
  <si>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</si>
  <si>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</si>
  <si>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</si>
  <si>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</si>
  <si>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</si>
  <si>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</si>
  <si>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</si>
  <si>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</si>
  <si>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</si>
  <si>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</si>
  <si>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</si>
  <si>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</si>
  <si>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</si>
  <si>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</si>
  <si>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</si>
  <si>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</si>
  <si>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</si>
  <si>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</si>
  <si>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</si>
  <si>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</si>
  <si>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</si>
  <si>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</si>
  <si>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</si>
  <si>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</si>
  <si>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</si>
  <si>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</si>
  <si>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</si>
  <si>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</si>
  <si>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</si>
  <si>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</si>
  <si>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</si>
  <si>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</si>
  <si>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</si>
  <si>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</si>
  <si>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</si>
  <si>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</si>
  <si>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</si>
  <si>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</si>
  <si>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</si>
  <si>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</si>
  <si>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</si>
  <si>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</si>
  <si>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</si>
  <si>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</si>
  <si>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</si>
  <si>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</si>
  <si>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</si>
  <si>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</si>
  <si>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</si>
  <si>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</si>
  <si>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</si>
  <si>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</si>
  <si>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</si>
  <si>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</si>
  <si>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</si>
  <si>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</si>
  <si>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</si>
  <si>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</si>
  <si>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</si>
  <si>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</si>
  <si>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</si>
  <si>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</si>
  <si>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</si>
  <si>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</si>
  <si>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</si>
  <si>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</si>
  <si>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</si>
  <si>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</si>
  <si>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</si>
  <si>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</si>
  <si>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</si>
  <si>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</si>
  <si>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</si>
  <si>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</si>
  <si>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</si>
  <si>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</si>
  <si>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</si>
  <si>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</si>
  <si>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</si>
  <si>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</si>
  <si>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</si>
  <si>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</si>
  <si>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</si>
  <si>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</si>
  <si>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</si>
  <si>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</si>
  <si>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</si>
  <si>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</si>
  <si>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</si>
  <si>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</si>
  <si>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</si>
  <si>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</si>
  <si>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</si>
  <si>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</si>
  <si>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</si>
  <si>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</si>
  <si>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</si>
  <si>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</si>
  <si>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</si>
  <si>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</si>
  <si>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</si>
  <si>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</si>
  <si>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</si>
  <si>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</si>
  <si>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</si>
  <si>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</si>
  <si>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</si>
  <si>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</si>
  <si>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</si>
  <si>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</si>
  <si>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</si>
  <si>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</si>
  <si>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</si>
  <si>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</si>
  <si>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</si>
  <si>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</si>
  <si>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</si>
  <si>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</si>
  <si>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</si>
  <si>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</si>
  <si>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</si>
  <si>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</si>
  <si>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</si>
  <si>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</si>
  <si>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</si>
  <si>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</si>
  <si>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</si>
  <si>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</si>
  <si>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</si>
  <si>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</si>
  <si>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</si>
  <si>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</si>
  <si>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</si>
  <si>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</si>
  <si>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</si>
  <si>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</si>
  <si>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</si>
  <si>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</si>
  <si>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</si>
  <si>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</si>
  <si>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</si>
  <si>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</si>
  <si>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</si>
  <si>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</si>
  <si>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</si>
  <si>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</si>
  <si>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</si>
  <si>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</si>
  <si>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</si>
  <si>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</si>
  <si>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</si>
  <si>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</si>
  <si>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</si>
  <si>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</si>
  <si>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</si>
  <si>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</si>
  <si>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</si>
  <si>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</si>
  <si>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</si>
  <si>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</si>
  <si>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</si>
  <si>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</si>
  <si>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</si>
  <si>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</si>
  <si>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</si>
  <si>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</si>
  <si>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</si>
  <si>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</si>
  <si>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</si>
  <si>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</si>
  <si>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</si>
  <si>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</si>
  <si>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</si>
  <si>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</si>
  <si>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</si>
  <si>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</si>
  <si>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</si>
  <si>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</si>
  <si>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</si>
  <si>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</si>
  <si>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</si>
  <si>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</si>
  <si>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</si>
  <si>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</si>
  <si>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</si>
  <si>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</si>
  <si>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</si>
  <si>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</si>
  <si>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</si>
  <si>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</si>
  <si>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</si>
  <si>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</si>
  <si>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</si>
  <si>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</si>
  <si>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</si>
  <si>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</si>
  <si>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</si>
  <si>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</si>
  <si>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</si>
  <si>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</si>
  <si>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</si>
  <si>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</si>
  <si>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</si>
  <si>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</si>
  <si>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</si>
  <si>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</si>
  <si>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</si>
  <si>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</si>
  <si>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</si>
  <si>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</si>
  <si>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</si>
  <si>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</si>
  <si>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</si>
  <si>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</si>
  <si>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</si>
  <si>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</si>
  <si>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</si>
  <si>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</si>
  <si>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</si>
  <si>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</si>
  <si>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</si>
  <si>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</si>
  <si>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</si>
  <si>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</si>
  <si>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</si>
  <si>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</si>
  <si>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</si>
  <si>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</si>
  <si>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</si>
  <si>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</si>
  <si>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</si>
  <si>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</si>
  <si>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</si>
  <si>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</si>
  <si>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</si>
  <si>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</si>
  <si>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</si>
  <si>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</si>
  <si>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</si>
  <si>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</si>
  <si>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</si>
  <si>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</si>
  <si>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</si>
  <si>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</si>
  <si>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</si>
  <si>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</si>
  <si>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</si>
  <si>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</si>
  <si>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</si>
  <si>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</si>
  <si>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</si>
  <si>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</si>
  <si>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</si>
  <si>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</si>
  <si>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</si>
  <si>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</si>
  <si>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</si>
  <si>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</si>
  <si>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</si>
  <si>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</si>
  <si>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</si>
  <si>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</si>
  <si>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</si>
  <si>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</si>
  <si>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</si>
  <si>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</si>
  <si>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</si>
  <si>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</si>
  <si>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</si>
  <si>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</si>
  <si>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</si>
  <si>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</si>
  <si>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</si>
  <si>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</si>
  <si>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</si>
  <si>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</si>
  <si>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</si>
  <si>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</si>
  <si>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</si>
  <si>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</si>
  <si>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</si>
  <si>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</si>
  <si>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</si>
  <si>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</si>
  <si>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</si>
  <si>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</si>
  <si>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</si>
  <si>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</si>
  <si>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</si>
  <si>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</si>
  <si>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</si>
  <si>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</si>
  <si>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</si>
  <si>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</si>
  <si>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</si>
  <si>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</si>
  <si>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</si>
  <si>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</si>
  <si>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</si>
  <si>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</si>
  <si>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</si>
  <si>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</si>
  <si>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</si>
  <si>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</si>
  <si>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</si>
  <si>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</si>
  <si>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</si>
  <si>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</si>
  <si>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</si>
  <si>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</si>
  <si>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</si>
  <si>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</si>
  <si>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</si>
  <si>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</si>
  <si>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</si>
  <si>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</si>
  <si>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</si>
  <si>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</si>
  <si>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</si>
  <si>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</si>
  <si>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</si>
  <si>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</si>
  <si>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</si>
  <si>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</si>
  <si>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</si>
  <si>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</si>
  <si>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</si>
  <si>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</si>
  <si>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</si>
  <si>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</si>
  <si>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</si>
  <si>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</si>
  <si>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</si>
  <si>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</si>
  <si>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</si>
  <si>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</si>
  <si>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</si>
  <si>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</si>
  <si>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</si>
  <si>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</si>
  <si>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</si>
  <si>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</si>
  <si>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</si>
  <si>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</si>
  <si>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</si>
  <si>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</si>
  <si>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</si>
  <si>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</si>
  <si>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</si>
  <si>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</si>
  <si>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</si>
  <si>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</si>
  <si>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</si>
  <si>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</si>
  <si>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</si>
  <si>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</si>
  <si>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</si>
  <si>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</si>
  <si>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</si>
  <si>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</si>
  <si>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</si>
  <si>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</si>
  <si>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</si>
  <si>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</si>
  <si>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</si>
  <si>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</si>
  <si>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</si>
  <si>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</si>
  <si>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</si>
  <si>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</si>
  <si>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</si>
  <si>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</si>
  <si>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</si>
  <si>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</si>
  <si>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</si>
  <si>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</si>
  <si>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</si>
  <si>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</si>
  <si>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</si>
  <si>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</si>
  <si>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</si>
  <si>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</si>
  <si>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</si>
  <si>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</si>
  <si>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</si>
  <si>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</si>
  <si>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</si>
  <si>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</si>
  <si>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</si>
  <si>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</si>
  <si>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</si>
  <si>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</si>
  <si>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</si>
  <si>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</si>
  <si>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</si>
  <si>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</si>
  <si>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</si>
  <si>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</si>
  <si>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</si>
  <si>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</si>
  <si>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</si>
  <si>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</si>
  <si>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</si>
  <si>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</si>
  <si>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</si>
  <si>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</si>
  <si>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</si>
  <si>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</si>
  <si>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</si>
  <si>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</si>
  <si>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</si>
  <si>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</si>
  <si>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</si>
  <si>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</si>
  <si>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</si>
  <si>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</si>
  <si>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</si>
  <si>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</si>
  <si>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</si>
  <si>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</si>
  <si>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</si>
  <si>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</si>
  <si>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</si>
  <si>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</si>
  <si>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</si>
  <si>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</si>
  <si>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</si>
  <si>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</si>
  <si>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</si>
  <si>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</si>
  <si>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</si>
  <si>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</si>
  <si>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</si>
  <si>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</si>
  <si>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</si>
  <si>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</si>
  <si>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</si>
  <si>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</si>
  <si>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</si>
  <si>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</si>
  <si>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</si>
  <si>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</si>
  <si>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</si>
  <si>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</si>
  <si>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</si>
  <si>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</si>
  <si>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</si>
  <si>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</si>
  <si>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</si>
  <si>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</si>
  <si>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</si>
  <si>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</si>
  <si>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</si>
  <si>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</si>
  <si>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</si>
  <si>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</si>
  <si>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</si>
  <si>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</si>
  <si>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</si>
  <si>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</si>
  <si>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</si>
  <si>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</si>
  <si>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</si>
  <si>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</si>
  <si>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</si>
  <si>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</si>
  <si>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</si>
  <si>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</si>
  <si>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</si>
  <si>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</si>
  <si>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</si>
  <si>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</si>
  <si>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</si>
  <si>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</si>
  <si>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</si>
  <si>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</si>
  <si>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</si>
  <si>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</si>
  <si>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</si>
  <si>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</si>
  <si>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</si>
  <si>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</si>
  <si>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</si>
  <si>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</si>
  <si>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</si>
  <si>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</si>
  <si>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</si>
  <si>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</si>
  <si>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</si>
  <si>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</si>
  <si>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</si>
  <si>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</si>
  <si>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</si>
  <si>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</si>
  <si>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</si>
  <si>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</si>
  <si>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</si>
  <si>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</si>
  <si>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</si>
  <si>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</si>
  <si>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</si>
  <si>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</si>
  <si>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</si>
  <si>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</si>
  <si>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</si>
  <si>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</si>
  <si>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</si>
  <si>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</si>
  <si>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</si>
  <si>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</si>
  <si>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</si>
  <si>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</si>
  <si>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</si>
  <si>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</si>
  <si>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</si>
  <si>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</si>
  <si>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</si>
  <si>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</si>
  <si>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</si>
  <si>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</si>
  <si>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</si>
  <si>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</si>
  <si>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</si>
  <si>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</si>
  <si>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</si>
  <si>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</si>
  <si>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</si>
  <si>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</si>
  <si>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</si>
  <si>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</si>
  <si>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</si>
  <si>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</si>
  <si>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</si>
  <si>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</si>
  <si>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</si>
  <si>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</si>
  <si>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</si>
  <si>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</si>
  <si>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</si>
  <si>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</si>
  <si>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</si>
  <si>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</si>
  <si>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</si>
  <si>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</si>
  <si>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</si>
  <si>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</si>
  <si>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</si>
  <si>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</si>
  <si>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</si>
  <si>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</si>
  <si>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</si>
  <si>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</si>
  <si>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</si>
  <si>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</si>
  <si>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</si>
  <si>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</si>
  <si>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</si>
  <si>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</si>
  <si>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</si>
  <si>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</si>
  <si>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</si>
  <si>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</si>
  <si>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</si>
  <si>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</si>
  <si>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</si>
  <si>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</si>
  <si>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</si>
  <si>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</si>
  <si>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</si>
  <si>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</si>
  <si>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</si>
  <si>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</si>
  <si>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</si>
  <si>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</si>
  <si>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</si>
  <si>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</si>
  <si>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</si>
  <si>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</si>
  <si>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</si>
  <si>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</si>
  <si>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</si>
  <si>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</si>
  <si>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</si>
  <si>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</si>
  <si>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</si>
  <si>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</si>
  <si>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</si>
  <si>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</si>
  <si>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</si>
  <si>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</si>
  <si>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</si>
  <si>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</si>
  <si>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</si>
  <si>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</si>
  <si>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</si>
  <si>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</si>
  <si>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</si>
  <si>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</si>
  <si>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</si>
  <si>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</si>
  <si>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</si>
  <si>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</si>
  <si>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</si>
  <si>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</si>
  <si>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</si>
  <si>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</si>
  <si>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</si>
  <si>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</si>
  <si>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</si>
  <si>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</si>
  <si>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</si>
  <si>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</si>
  <si>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</si>
  <si>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</si>
  <si>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</si>
  <si>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</si>
  <si>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</si>
  <si>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</si>
  <si>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</si>
  <si>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</si>
  <si>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</si>
  <si>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</si>
  <si>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</si>
  <si>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</si>
  <si>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</si>
  <si>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</si>
  <si>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</si>
  <si>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</si>
  <si>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</si>
  <si>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</si>
  <si>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</si>
  <si>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</si>
  <si>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</si>
  <si>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</si>
  <si>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</si>
  <si>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</si>
  <si>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</si>
  <si>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</si>
  <si>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</si>
  <si>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</si>
  <si>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</si>
  <si>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</si>
  <si>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</si>
  <si>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</si>
  <si>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</si>
  <si>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</si>
  <si>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</si>
  <si>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</si>
  <si>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</si>
  <si>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</si>
  <si>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</si>
  <si>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</si>
  <si>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</si>
  <si>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</si>
  <si>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</si>
  <si>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</si>
  <si>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</si>
  <si>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</si>
  <si>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</si>
  <si>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</si>
  <si>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</si>
  <si>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</si>
  <si>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</si>
  <si>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</si>
  <si>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</si>
  <si>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</si>
  <si>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</si>
  <si>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</si>
  <si>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</si>
  <si>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</si>
  <si>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</si>
  <si>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</si>
  <si>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</si>
  <si>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</si>
  <si>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</si>
  <si>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</si>
  <si>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</si>
  <si>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</si>
  <si>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</si>
  <si>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</si>
  <si>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</si>
  <si>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</si>
  <si>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</si>
  <si>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</si>
  <si>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</si>
  <si>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</si>
  <si>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</si>
  <si>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</si>
  <si>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</si>
  <si>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</si>
  <si>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</si>
  <si>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</si>
  <si>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</si>
  <si>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</si>
  <si>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</si>
  <si>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</si>
  <si>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</si>
  <si>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</si>
  <si>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</si>
  <si>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</si>
  <si>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</si>
  <si>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</si>
  <si>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</si>
  <si>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</si>
  <si>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</si>
  <si>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</si>
  <si>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</si>
  <si>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</si>
  <si>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</si>
  <si>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</si>
  <si>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</si>
  <si>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</si>
  <si>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</si>
  <si>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</si>
  <si>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</si>
  <si>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</si>
  <si>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</si>
  <si>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</si>
  <si>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</si>
  <si>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</si>
  <si>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</si>
  <si>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</si>
  <si>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</si>
  <si>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</si>
  <si>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</si>
  <si>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</si>
  <si>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</si>
  <si>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</si>
  <si>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</si>
  <si>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</si>
  <si>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</si>
  <si>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</si>
  <si>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</si>
  <si>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</si>
  <si>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</si>
  <si>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</si>
  <si>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</si>
  <si>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</si>
  <si>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</si>
  <si>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</si>
  <si>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</si>
  <si>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</si>
  <si>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</si>
  <si>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</si>
  <si>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</si>
  <si>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</si>
  <si>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</si>
  <si>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</si>
  <si>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</si>
  <si>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</si>
  <si>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</si>
  <si>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</si>
  <si>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</si>
  <si>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</si>
  <si>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</si>
  <si>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</si>
  <si>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</si>
  <si>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</si>
  <si>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</si>
  <si>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</si>
  <si>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</si>
  <si>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</si>
  <si>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</si>
  <si>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</si>
  <si>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</si>
  <si>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</si>
  <si>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</si>
  <si>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</si>
  <si>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</si>
  <si>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</si>
  <si>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</si>
  <si>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</si>
  <si>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</si>
  <si>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</si>
  <si>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</si>
  <si>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</si>
  <si>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</si>
  <si>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</si>
  <si>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</si>
  <si>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</si>
  <si>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</si>
  <si>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</si>
  <si>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</si>
  <si>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</si>
  <si>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</si>
  <si>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</si>
  <si>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</si>
  <si>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</si>
  <si>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</si>
  <si>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</si>
  <si>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</si>
  <si>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</si>
  <si>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</si>
  <si>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</si>
  <si>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</si>
  <si>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</si>
  <si>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</si>
  <si>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</si>
  <si>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</si>
  <si>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</si>
  <si>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</si>
  <si>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</si>
  <si>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</si>
  <si>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</si>
  <si>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</si>
  <si>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</si>
  <si>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</si>
  <si>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</si>
  <si>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</si>
  <si>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</si>
  <si>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</si>
  <si>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</si>
  <si>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</si>
  <si>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</si>
  <si>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</si>
  <si>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</si>
  <si>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</si>
  <si>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</si>
  <si>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</si>
  <si>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</si>
  <si>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</si>
  <si>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</si>
  <si>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</si>
  <si>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</si>
  <si>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</si>
  <si>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</si>
  <si>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</si>
  <si>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</si>
  <si>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</si>
  <si>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</si>
  <si>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</si>
  <si>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</si>
  <si>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</si>
  <si>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</si>
  <si>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</si>
  <si>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</si>
  <si>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</si>
  <si>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</si>
  <si>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</si>
  <si>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</si>
  <si>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</si>
  <si>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</si>
  <si>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</si>
  <si>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</si>
  <si>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</si>
  <si>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</si>
  <si>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</si>
  <si>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</si>
  <si>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</si>
  <si>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</si>
  <si>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</si>
  <si>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</si>
  <si>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</si>
  <si>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</si>
  <si>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</si>
  <si>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</si>
  <si>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</si>
  <si>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</si>
  <si>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</si>
  <si>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</si>
  <si>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</si>
  <si>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</si>
  <si>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</si>
  <si>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</si>
  <si>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</si>
  <si>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</si>
  <si>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</si>
  <si>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</si>
  <si>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</si>
  <si>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</si>
  <si>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</si>
  <si>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</si>
  <si>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</si>
  <si>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</si>
  <si>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</si>
  <si>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</si>
  <si>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</si>
  <si>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</si>
  <si>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</si>
  <si>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</si>
  <si>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</si>
  <si>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</si>
  <si>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</si>
  <si>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</si>
  <si>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</si>
  <si>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</si>
  <si>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</si>
  <si>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</si>
  <si>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</si>
  <si>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</si>
  <si>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</si>
  <si>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</si>
  <si>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</si>
  <si>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</si>
  <si>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</si>
  <si>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</si>
  <si>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</si>
  <si>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</si>
  <si>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</si>
  <si>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</si>
  <si>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</si>
  <si>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</si>
  <si>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</si>
  <si>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</si>
  <si>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</si>
  <si>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</si>
  <si>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</si>
  <si>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</si>
  <si>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</si>
  <si>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</si>
  <si>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</si>
  <si>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</si>
  <si>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</si>
  <si>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</si>
  <si>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</si>
  <si>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</si>
  <si>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</si>
  <si>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</si>
  <si>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</si>
  <si>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</si>
  <si>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</si>
  <si>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</si>
  <si>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</si>
  <si>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</si>
  <si>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</si>
  <si>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</si>
  <si>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</si>
  <si>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</si>
  <si>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</si>
  <si>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</si>
  <si>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</si>
  <si>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</si>
  <si>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</si>
  <si>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</si>
  <si>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</si>
  <si>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</si>
  <si>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</si>
  <si>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</si>
  <si>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</si>
  <si>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</si>
  <si>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</si>
  <si>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</si>
  <si>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</si>
  <si>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</si>
  <si>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</si>
  <si>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</si>
  <si>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</si>
  <si>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</si>
  <si>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</si>
  <si>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</si>
  <si>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</si>
  <si>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</si>
  <si>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</si>
  <si>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</si>
  <si>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</si>
  <si>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</si>
  <si>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</si>
  <si>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</si>
  <si>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</si>
  <si>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</si>
  <si>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</si>
  <si>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</si>
  <si>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</si>
  <si>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</si>
  <si>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</si>
  <si>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</si>
  <si>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</si>
  <si>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</si>
  <si>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</si>
  <si>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</si>
  <si>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</si>
  <si>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</si>
  <si>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</si>
  <si>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</si>
  <si>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</si>
  <si>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</si>
  <si>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</si>
  <si>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</si>
  <si>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</si>
  <si>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</si>
  <si>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</si>
  <si>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</si>
  <si>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</si>
  <si>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</si>
  <si>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</si>
  <si>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</si>
  <si>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</si>
  <si>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</si>
  <si>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</si>
  <si>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</si>
  <si>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</si>
  <si>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</si>
  <si>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</si>
  <si>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</si>
  <si>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</si>
  <si>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</si>
  <si>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</si>
  <si>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</si>
  <si>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</si>
  <si>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</si>
  <si>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</si>
  <si>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</si>
  <si>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</si>
  <si>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</si>
  <si>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</si>
  <si>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</si>
  <si>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</si>
  <si>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</si>
  <si>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</si>
  <si>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</si>
  <si>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</si>
  <si>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</si>
  <si>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</si>
  <si>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</si>
  <si>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</si>
  <si>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</si>
  <si>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</si>
  <si>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</si>
  <si>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</si>
  <si>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</si>
  <si>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</si>
  <si>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</si>
  <si>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</si>
  <si>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</si>
  <si>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</si>
  <si>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</si>
  <si>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</si>
  <si>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</si>
  <si>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</si>
  <si>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</si>
  <si>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</si>
  <si>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</si>
  <si>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</si>
  <si>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</si>
  <si>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</si>
  <si>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</si>
  <si>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</si>
  <si>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</si>
  <si>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</si>
  <si>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</si>
  <si>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</si>
  <si>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</si>
  <si>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</si>
  <si>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</si>
  <si>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</si>
  <si>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</si>
  <si>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</si>
  <si>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</si>
  <si>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</si>
  <si>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</si>
  <si>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</si>
  <si>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</si>
  <si>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</si>
  <si>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</si>
  <si>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</si>
  <si>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</si>
  <si>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</si>
  <si>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</si>
  <si>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</si>
  <si>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</si>
  <si>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</si>
  <si>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</si>
  <si>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</si>
  <si>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</si>
  <si>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</si>
  <si>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</si>
  <si>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</si>
  <si>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</si>
  <si>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</si>
  <si>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</si>
  <si>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</si>
  <si>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</si>
  <si>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</si>
  <si>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</si>
  <si>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</si>
  <si>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</si>
  <si>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</si>
  <si>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</si>
  <si>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</si>
  <si>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</si>
  <si>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</si>
  <si>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</si>
  <si>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</si>
  <si>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</si>
  <si>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</si>
  <si>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</si>
  <si>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</si>
  <si>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</si>
  <si>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</si>
  <si>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</si>
  <si>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</si>
  <si>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</si>
  <si>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</si>
  <si>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</si>
  <si>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</si>
  <si>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</si>
  <si>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</si>
  <si>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</si>
  <si>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</si>
  <si>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</si>
  <si>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</si>
  <si>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</si>
  <si>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</si>
  <si>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</si>
  <si>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</si>
  <si>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</si>
  <si>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</si>
  <si>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</si>
  <si>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</si>
  <si>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</si>
  <si>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</si>
  <si>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</si>
  <si>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</si>
  <si>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</si>
  <si>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</si>
  <si>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</si>
  <si>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</si>
  <si>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</si>
  <si>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</si>
  <si>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</si>
  <si>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</si>
  <si>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</si>
  <si>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</si>
  <si>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</si>
  <si>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</si>
  <si>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</si>
  <si>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</si>
  <si>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</si>
  <si>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</si>
  <si>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</si>
  <si>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</si>
  <si>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</si>
  <si>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</si>
  <si>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</si>
  <si>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</si>
  <si>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</si>
  <si>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</si>
  <si>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</si>
  <si>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</si>
  <si>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</si>
  <si>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</si>
  <si>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</si>
  <si>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</si>
  <si>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</si>
  <si>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</si>
  <si>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</si>
  <si>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</si>
  <si>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</si>
  <si>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</si>
  <si>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</si>
  <si>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</si>
  <si>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</si>
  <si>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</si>
  <si>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</si>
  <si>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</si>
  <si>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</si>
  <si>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</si>
  <si>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</si>
  <si>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</si>
  <si>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</si>
  <si>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</si>
  <si>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</si>
  <si>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</si>
  <si>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</si>
  <si>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</si>
  <si>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</si>
  <si>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</si>
  <si>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</si>
  <si>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</si>
  <si>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</si>
  <si>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</si>
  <si>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</si>
  <si>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</si>
  <si>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</si>
  <si>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</si>
  <si>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</si>
  <si>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</si>
  <si>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</si>
  <si>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</si>
  <si>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</si>
  <si>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</si>
  <si>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</si>
  <si>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</si>
  <si>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</si>
  <si>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</si>
  <si>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</si>
  <si>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</si>
  <si>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</si>
  <si>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</si>
  <si>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</si>
  <si>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</si>
  <si>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</si>
  <si>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</si>
  <si>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</si>
  <si>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</si>
  <si>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</si>
  <si>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</si>
  <si>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</si>
  <si>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</si>
  <si>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</si>
  <si>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</si>
  <si>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</si>
  <si>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</si>
  <si>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</si>
  <si>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</si>
  <si>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</si>
  <si>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</si>
  <si>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</si>
  <si>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</si>
  <si>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</si>
  <si>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</si>
  <si>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</si>
  <si>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</si>
  <si>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</si>
  <si>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</si>
  <si>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</si>
  <si>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</si>
  <si>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</si>
  <si>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</si>
  <si>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</si>
  <si>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</si>
  <si>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</si>
  <si>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</si>
  <si>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</si>
  <si>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</si>
  <si>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</si>
  <si>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</si>
  <si>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</si>
  <si>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</si>
  <si>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</si>
  <si>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</si>
  <si>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</si>
  <si>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</si>
  <si>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</si>
  <si>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</si>
  <si>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</si>
  <si>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</si>
  <si>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</si>
  <si>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</si>
  <si>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</si>
  <si>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</si>
  <si>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</si>
  <si>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</si>
  <si>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</si>
  <si>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</si>
  <si>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</si>
  <si>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</si>
  <si>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</si>
  <si>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</si>
  <si>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</si>
  <si>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</si>
  <si>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</si>
  <si>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</si>
  <si>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</si>
  <si>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</si>
  <si>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</si>
  <si>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</si>
  <si>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</si>
  <si>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</si>
  <si>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</si>
  <si>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</si>
  <si>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</si>
  <si>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</si>
  <si>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</si>
  <si>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</si>
  <si>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</si>
  <si>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</si>
  <si>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</si>
  <si>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</si>
  <si>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</si>
  <si>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</si>
  <si>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</si>
  <si>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</si>
  <si>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</si>
  <si>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</si>
  <si>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</si>
  <si>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</si>
  <si>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</si>
  <si>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</si>
  <si>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</si>
  <si>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</si>
  <si>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</si>
  <si>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</si>
  <si>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</si>
  <si>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</si>
  <si>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</si>
  <si>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</si>
  <si>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</si>
  <si>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</si>
  <si>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</si>
  <si>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</si>
  <si>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</si>
  <si>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</si>
  <si>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</si>
  <si>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</si>
  <si>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</si>
  <si>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</si>
  <si>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</si>
  <si>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</si>
  <si>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</si>
  <si>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</si>
  <si>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</si>
  <si>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</si>
  <si>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</si>
  <si>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</si>
  <si>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</si>
  <si>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</si>
  <si>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</si>
  <si>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</si>
  <si>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</si>
  <si>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</si>
  <si>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</si>
  <si>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</si>
  <si>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</si>
  <si>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</si>
  <si>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</si>
  <si>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</si>
  <si>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</si>
  <si>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</si>
  <si>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</si>
  <si>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</si>
  <si>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</si>
  <si>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</si>
  <si>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</si>
  <si>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</si>
  <si>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</si>
  <si>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</si>
  <si>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</si>
  <si>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</si>
  <si>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</si>
  <si>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</si>
  <si>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</si>
  <si>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</si>
  <si>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</si>
  <si>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</si>
  <si>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</si>
  <si>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</si>
  <si>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</si>
  <si>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</si>
  <si>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</si>
  <si>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</si>
  <si>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</si>
  <si>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</si>
  <si>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</si>
  <si>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</si>
  <si>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</si>
  <si>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</si>
  <si>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</si>
  <si>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</si>
  <si>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</si>
  <si>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</si>
  <si>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</si>
  <si>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</si>
  <si>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</si>
  <si>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</si>
  <si>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</si>
  <si>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</si>
  <si>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</si>
  <si>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</si>
  <si>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</si>
  <si>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</si>
  <si>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</si>
  <si>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</si>
  <si>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</si>
  <si>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</si>
  <si>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</si>
  <si>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</si>
  <si>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</si>
  <si>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</si>
  <si>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</si>
  <si>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</si>
  <si>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</si>
  <si>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</si>
  <si>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</si>
  <si>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</si>
  <si>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</si>
  <si>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</si>
  <si>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</si>
  <si>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</si>
  <si>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</si>
  <si>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</si>
  <si>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</si>
  <si>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</si>
  <si>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</si>
  <si>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</si>
  <si>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</si>
  <si>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</si>
  <si>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</si>
  <si>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</si>
  <si>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</si>
  <si>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</si>
  <si>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</si>
  <si>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</si>
  <si>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</si>
  <si>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</si>
  <si>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</si>
  <si>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</si>
  <si>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</si>
  <si>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</si>
  <si>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</si>
  <si>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</si>
  <si>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</si>
  <si>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</si>
  <si>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</si>
  <si>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</si>
  <si>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</si>
  <si>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</si>
  <si>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</si>
  <si>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</si>
  <si>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</si>
  <si>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</si>
  <si>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</si>
  <si>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</si>
  <si>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</si>
  <si>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</si>
  <si>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</si>
  <si>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</si>
  <si>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</si>
  <si>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</si>
  <si>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</si>
  <si>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</si>
  <si>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</si>
  <si>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</si>
  <si>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</si>
  <si>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</si>
  <si>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</si>
  <si>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</si>
  <si>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</si>
  <si>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</si>
  <si>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</si>
  <si>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</si>
  <si>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</si>
  <si>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</si>
  <si>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</si>
  <si>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</si>
  <si>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</si>
  <si>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</si>
  <si>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</si>
  <si>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</si>
  <si>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</si>
  <si>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</si>
  <si>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</si>
  <si>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</si>
  <si>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</si>
  <si>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</si>
  <si>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</si>
  <si>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</si>
  <si>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</si>
  <si>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</si>
  <si>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</si>
  <si>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</si>
  <si>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</si>
  <si>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</si>
  <si>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</si>
  <si>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</si>
  <si>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</si>
  <si>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</si>
  <si>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</si>
  <si>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</si>
  <si>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</si>
  <si>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</si>
  <si>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</si>
  <si>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</si>
  <si>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</si>
  <si>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</si>
  <si>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</si>
  <si>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</si>
  <si>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</si>
  <si>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</si>
  <si>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</si>
  <si>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</si>
  <si>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</si>
  <si>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</si>
  <si>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</si>
  <si>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</si>
  <si>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</si>
  <si>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</si>
  <si>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</si>
  <si>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</si>
  <si>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</si>
  <si>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</si>
  <si>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</si>
  <si>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</si>
  <si>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</si>
  <si>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</si>
  <si>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</si>
  <si>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</si>
  <si>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</si>
  <si>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</si>
  <si>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</si>
  <si>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</si>
  <si>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</si>
  <si>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</si>
  <si>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</si>
  <si>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</si>
  <si>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</si>
  <si>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</si>
  <si>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</si>
  <si>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</si>
  <si>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</si>
  <si>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</si>
  <si>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</si>
  <si>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</si>
  <si>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</si>
  <si>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</si>
  <si>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</si>
  <si>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</si>
  <si>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</si>
  <si>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</si>
  <si>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</si>
  <si>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</si>
  <si>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</si>
  <si>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</si>
  <si>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</si>
  <si>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</si>
  <si>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</si>
  <si>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</si>
  <si>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</si>
  <si>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</si>
  <si>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</si>
  <si>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</si>
  <si>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</si>
  <si>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</si>
  <si>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</si>
  <si>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</si>
  <si>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</si>
  <si>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</si>
  <si>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</si>
  <si>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</si>
  <si>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</si>
  <si>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</si>
  <si>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</si>
  <si>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</si>
  <si>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</si>
  <si>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</si>
  <si>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</si>
  <si>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</si>
  <si>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</si>
  <si>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</si>
  <si>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</si>
  <si>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</si>
  <si>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</si>
  <si>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</si>
  <si>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</si>
  <si>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</si>
  <si>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</si>
  <si>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</si>
  <si>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</si>
  <si>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</si>
  <si>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</si>
  <si>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</si>
  <si>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</si>
  <si>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</si>
  <si>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</si>
  <si>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</si>
  <si>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</si>
  <si>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</si>
  <si>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</si>
  <si>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</si>
  <si>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</si>
  <si>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</si>
  <si>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</si>
  <si>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</si>
  <si>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</si>
  <si>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</si>
  <si>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</si>
  <si>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</si>
  <si>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</si>
  <si>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</si>
  <si>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</si>
  <si>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</si>
  <si>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</si>
  <si>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</si>
  <si>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</si>
  <si>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</si>
  <si>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</si>
  <si>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</si>
  <si>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</si>
  <si>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</si>
  <si>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</si>
  <si>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</si>
  <si>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</si>
  <si>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</si>
  <si>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</si>
  <si>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</si>
  <si>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</si>
  <si>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</si>
  <si>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</si>
  <si>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</si>
  <si>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</si>
  <si>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</si>
  <si>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</si>
  <si>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</si>
  <si>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</si>
  <si>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</si>
  <si>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</si>
  <si>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</si>
  <si>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</si>
  <si>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</si>
  <si>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</si>
  <si>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</si>
  <si>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</si>
  <si>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</si>
  <si>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</si>
  <si>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</si>
  <si>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</si>
  <si>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</si>
  <si>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</si>
  <si>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</si>
  <si>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</si>
  <si>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</si>
  <si>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</si>
  <si>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</si>
  <si>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</si>
  <si>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</si>
  <si>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</si>
  <si>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</si>
  <si>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</si>
  <si>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</si>
  <si>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</si>
  <si>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</si>
  <si>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</si>
  <si>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</si>
  <si>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</si>
  <si>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</si>
  <si>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</si>
  <si>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</si>
  <si>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</si>
  <si>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</si>
  <si>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</si>
  <si>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</si>
  <si>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</si>
  <si>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</si>
  <si>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</si>
  <si>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</si>
  <si>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</si>
  <si>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</si>
  <si>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</si>
  <si>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</si>
  <si>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</si>
  <si>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</si>
  <si>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</si>
  <si>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</si>
  <si>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</si>
  <si>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</si>
  <si>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</si>
  <si>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</si>
  <si>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</si>
  <si>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</si>
  <si>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</si>
  <si>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</si>
  <si>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</si>
  <si>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</si>
  <si>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</si>
  <si>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</si>
  <si>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</si>
  <si>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</si>
  <si>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</si>
  <si>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</si>
  <si>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</si>
  <si>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</si>
  <si>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</si>
  <si>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</si>
  <si>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</si>
  <si>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</si>
  <si>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</si>
  <si>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</si>
  <si>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</si>
  <si>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</si>
  <si>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</si>
  <si>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</si>
  <si>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</si>
  <si>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</si>
  <si>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</si>
  <si>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</si>
  <si>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</si>
  <si>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</si>
  <si>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</si>
  <si>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</si>
  <si>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</si>
  <si>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</si>
  <si>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</si>
  <si>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</si>
  <si>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</si>
  <si>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</si>
  <si>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</si>
  <si>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</si>
  <si>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</si>
  <si>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</si>
  <si>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</si>
  <si>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</si>
  <si>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</si>
  <si>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</si>
  <si>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</si>
  <si>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</si>
  <si>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</si>
  <si>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</si>
  <si>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</si>
  <si>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</si>
  <si>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</si>
  <si>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</si>
  <si>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</si>
  <si>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</si>
  <si>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</si>
  <si>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</si>
  <si>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</si>
  <si>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</si>
  <si>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</si>
  <si>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</si>
  <si>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</si>
  <si>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</si>
  <si>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</si>
  <si>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</si>
  <si>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</si>
  <si>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</si>
  <si>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</si>
  <si>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</si>
  <si>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</si>
  <si>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</si>
  <si>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</si>
  <si>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</si>
  <si>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</si>
  <si>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</si>
  <si>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</si>
  <si>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</si>
  <si>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</si>
  <si>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</si>
  <si>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</si>
  <si>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</si>
  <si>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</si>
  <si>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</si>
  <si>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</si>
  <si>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</si>
  <si>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</si>
  <si>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</si>
  <si>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</si>
  <si>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</si>
  <si>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</si>
  <si>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</si>
  <si>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</si>
  <si>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</si>
  <si>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</si>
  <si>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</si>
  <si>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</si>
  <si>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</si>
  <si>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</si>
  <si>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</si>
  <si>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</si>
  <si>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</si>
  <si>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</si>
  <si>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</si>
  <si>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</si>
  <si>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</si>
  <si>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</si>
  <si>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</si>
  <si>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</si>
  <si>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</si>
  <si>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</si>
  <si>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</si>
  <si>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</si>
  <si>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</si>
  <si>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</si>
  <si>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</si>
  <si>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</si>
  <si>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</si>
  <si>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</si>
  <si>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</si>
  <si>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</si>
  <si>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</si>
  <si>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</si>
  <si>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</si>
  <si>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</si>
  <si>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</si>
  <si>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</si>
  <si>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</si>
  <si>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</si>
  <si>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</si>
  <si>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</si>
  <si>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</si>
  <si>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</si>
  <si>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</si>
  <si>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</si>
  <si>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</si>
  <si>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</si>
  <si>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</si>
  <si>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</si>
  <si>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</si>
  <si>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</si>
  <si>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</si>
  <si>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</si>
  <si>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</si>
  <si>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</si>
  <si>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</si>
  <si>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</si>
  <si>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</si>
  <si>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</si>
  <si>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</si>
  <si>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</si>
  <si>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</si>
  <si>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</si>
  <si>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</si>
  <si>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</si>
  <si>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</si>
  <si>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</si>
  <si>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</si>
  <si>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</si>
  <si>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</si>
  <si>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</si>
  <si>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</si>
  <si>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</si>
  <si>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</si>
  <si>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</si>
  <si>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</si>
  <si>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</si>
  <si>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</si>
  <si>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</si>
  <si>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</si>
  <si>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</si>
  <si>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</si>
  <si>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</si>
  <si>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</si>
  <si>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</si>
  <si>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</si>
  <si>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</si>
  <si>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</si>
  <si>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</si>
  <si>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</si>
  <si>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</si>
  <si>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</si>
  <si>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</si>
  <si>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</si>
  <si>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</si>
  <si>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</si>
  <si>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</si>
  <si>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</si>
  <si>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</si>
  <si>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</si>
  <si>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</si>
  <si>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</si>
  <si>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</si>
  <si>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</si>
  <si>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</si>
  <si>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</si>
  <si>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</si>
  <si>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</si>
  <si>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</si>
  <si>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</si>
  <si>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</si>
  <si>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</si>
  <si>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</si>
  <si>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</si>
  <si>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</si>
  <si>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</si>
  <si>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</si>
  <si>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</si>
  <si>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</si>
  <si>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</si>
  <si>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</si>
  <si>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</si>
  <si>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</si>
  <si>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</si>
  <si>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</si>
  <si>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</si>
  <si>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</si>
  <si>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</si>
  <si>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</si>
  <si>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</si>
  <si>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</si>
  <si>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</si>
  <si>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</si>
  <si>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</si>
  <si>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</si>
  <si>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</si>
  <si>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</si>
  <si>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</si>
  <si>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</si>
  <si>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</si>
  <si>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</si>
  <si>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</si>
  <si>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</si>
  <si>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</si>
  <si>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</si>
  <si>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</si>
  <si>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</si>
  <si>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</si>
  <si>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</si>
  <si>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</si>
  <si>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</si>
  <si>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</si>
  <si>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</si>
  <si>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</si>
  <si>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</si>
  <si>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</si>
  <si>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</si>
  <si>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</si>
  <si>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</si>
  <si>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</si>
  <si>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</si>
  <si>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</si>
  <si>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</si>
  <si>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</si>
  <si>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</si>
  <si>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</si>
  <si>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</si>
  <si>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</si>
  <si>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</si>
  <si>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</si>
  <si>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</si>
  <si>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</si>
  <si>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</si>
  <si>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</si>
  <si>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</si>
  <si>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</si>
  <si>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</si>
  <si>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</si>
  <si>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</si>
  <si>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</si>
  <si>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</si>
  <si>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</si>
  <si>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</si>
  <si>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</si>
  <si>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</si>
  <si>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</si>
  <si>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</si>
  <si>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</si>
  <si>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</si>
  <si>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</si>
  <si>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</si>
  <si>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</si>
  <si>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</si>
  <si>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</si>
  <si>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</si>
  <si>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</si>
  <si>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</si>
  <si>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</si>
  <si>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</si>
  <si>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</si>
  <si>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</si>
  <si>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</si>
  <si>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</si>
  <si>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</si>
  <si>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</si>
  <si>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</si>
  <si>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</si>
  <si>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</si>
  <si>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</si>
  <si>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</si>
  <si>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</si>
  <si>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</si>
  <si>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</si>
  <si>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</si>
  <si>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</si>
  <si>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</si>
  <si>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</si>
  <si>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</si>
  <si>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</si>
  <si>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</si>
  <si>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</si>
  <si>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</si>
  <si>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</si>
  <si>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</si>
  <si>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</si>
  <si>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</si>
  <si>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</si>
  <si>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</si>
  <si>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</si>
  <si>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</si>
  <si>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</si>
  <si>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</si>
  <si>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</si>
  <si>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</si>
  <si>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</si>
  <si>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</si>
  <si>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</si>
  <si>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</si>
  <si>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</si>
  <si>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</si>
  <si>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</si>
  <si>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</si>
  <si>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</si>
  <si>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</si>
  <si>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</si>
  <si>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</si>
  <si>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</si>
  <si>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</si>
  <si>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</si>
  <si>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</si>
  <si>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</si>
  <si>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</si>
  <si>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</si>
  <si>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</si>
  <si>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</si>
  <si>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</si>
  <si>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</si>
  <si>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</si>
  <si>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</si>
  <si>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</si>
  <si>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</si>
  <si>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</si>
  <si>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</si>
  <si>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</si>
  <si>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</si>
  <si>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</si>
  <si>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</si>
  <si>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</si>
  <si>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</si>
  <si>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</si>
  <si>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</si>
  <si>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</si>
  <si>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</si>
  <si>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</si>
  <si>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</si>
  <si>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</si>
  <si>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</si>
  <si>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</si>
  <si>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</si>
  <si>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</si>
  <si>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</si>
  <si>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</si>
  <si>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</si>
  <si>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</si>
  <si>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</si>
  <si>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</si>
  <si>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</si>
  <si>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</si>
  <si>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</si>
  <si>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</si>
  <si>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</si>
  <si>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</si>
  <si>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</si>
  <si>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</si>
  <si>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</si>
  <si>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</si>
  <si>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</si>
  <si>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</si>
  <si>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</si>
  <si>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</si>
  <si>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</si>
  <si>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</si>
  <si>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</si>
  <si>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</si>
  <si>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</si>
  <si>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</si>
  <si>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</si>
  <si>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</si>
  <si>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</si>
  <si>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</si>
  <si>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</si>
  <si>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</si>
  <si>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</si>
  <si>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</si>
  <si>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</si>
  <si>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</si>
  <si>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</si>
  <si>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</si>
  <si>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</si>
  <si>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</si>
  <si>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</si>
  <si>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</si>
  <si>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</si>
  <si>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</si>
  <si>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</si>
  <si>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</si>
  <si>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</si>
  <si>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</si>
  <si>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</si>
  <si>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</si>
  <si>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</si>
  <si>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</si>
  <si>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</si>
  <si>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</si>
  <si>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</si>
  <si>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</si>
  <si>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</si>
  <si>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</si>
  <si>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</si>
  <si>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</si>
  <si>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</si>
  <si>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</si>
  <si>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</si>
  <si>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</si>
  <si>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</si>
  <si>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</si>
  <si>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</si>
  <si>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</si>
  <si>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</si>
  <si>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</si>
  <si>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</si>
  <si>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</si>
  <si>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</si>
  <si>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</si>
  <si>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</si>
  <si>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</si>
  <si>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</si>
  <si>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</si>
  <si>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</si>
  <si>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</si>
  <si>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</si>
  <si>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</si>
  <si>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</si>
  <si>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</si>
  <si>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</si>
  <si>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</si>
  <si>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</si>
  <si>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</si>
  <si>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</si>
  <si>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</si>
  <si>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</si>
  <si>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</si>
  <si>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</si>
  <si>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</si>
  <si>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</si>
  <si>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</si>
  <si>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</si>
  <si>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</si>
  <si>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</si>
  <si>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</si>
  <si>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</si>
  <si>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</si>
  <si>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</si>
  <si>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</si>
  <si>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</si>
  <si>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</si>
  <si>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</si>
  <si>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</si>
  <si>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</si>
  <si>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</si>
  <si>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</si>
  <si>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</si>
  <si>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</si>
  <si>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</si>
  <si>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</si>
  <si>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</si>
  <si>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</si>
  <si>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</si>
  <si>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</si>
  <si>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</si>
  <si>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</si>
  <si>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</si>
  <si>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</si>
  <si>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</si>
  <si>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</si>
  <si>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</si>
  <si>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</si>
  <si>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</si>
  <si>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</si>
  <si>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</si>
  <si>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</si>
  <si>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</si>
  <si>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</si>
  <si>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</si>
  <si>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</si>
  <si>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</si>
  <si>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</si>
  <si>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</si>
  <si>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</si>
  <si>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</si>
  <si>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</si>
  <si>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</si>
  <si>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</si>
  <si>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</si>
  <si>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</si>
  <si>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</si>
  <si>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</si>
  <si>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</si>
  <si>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</si>
  <si>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</si>
  <si>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</si>
  <si>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</si>
  <si>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</si>
  <si>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</si>
  <si>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</si>
  <si>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</si>
  <si>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</si>
  <si>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</si>
  <si>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</si>
  <si>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</si>
  <si>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</si>
  <si>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</si>
  <si>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</si>
  <si>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</si>
  <si>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</si>
  <si>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</si>
  <si>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</si>
  <si>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</si>
  <si>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</si>
  <si>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</si>
  <si>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</si>
  <si>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</si>
  <si>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</si>
  <si>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</si>
  <si>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</si>
  <si>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</si>
  <si>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</si>
  <si>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</si>
  <si>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</si>
  <si>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</si>
  <si>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</si>
  <si>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</si>
  <si>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</si>
  <si>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</si>
  <si>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</si>
  <si>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</si>
  <si>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</si>
  <si>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</si>
  <si>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</si>
  <si>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</si>
  <si>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</si>
  <si>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</si>
  <si>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</si>
  <si>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</si>
  <si>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</si>
  <si>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</si>
  <si>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</si>
  <si>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</si>
  <si>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</si>
  <si>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</si>
  <si>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</si>
  <si>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</si>
  <si>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</si>
  <si>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</si>
  <si>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</si>
  <si>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</si>
  <si>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</si>
  <si>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</si>
  <si>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</si>
  <si>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</si>
  <si>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</si>
  <si>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</si>
  <si>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</si>
  <si>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</si>
  <si>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</si>
  <si>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</si>
  <si>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</si>
  <si>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</si>
  <si>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</si>
  <si>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</si>
  <si>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</si>
  <si>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</si>
  <si>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</si>
  <si>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</si>
  <si>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</si>
  <si>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</si>
  <si>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</si>
  <si>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</si>
  <si>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</si>
  <si>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</si>
  <si>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</si>
  <si>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</si>
  <si>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</si>
  <si>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</si>
  <si>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</si>
  <si>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</si>
  <si>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</si>
  <si>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</si>
  <si>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</si>
  <si>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</si>
  <si>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</si>
  <si>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</si>
  <si>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</si>
  <si>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</si>
  <si>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</si>
  <si>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</si>
  <si>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</si>
  <si>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</si>
  <si>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</si>
  <si>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</si>
  <si>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</si>
  <si>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</si>
  <si>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</si>
  <si>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</si>
  <si>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</si>
  <si>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</si>
  <si>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</si>
  <si>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</si>
  <si>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</si>
  <si>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</si>
  <si>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</si>
  <si>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</si>
  <si>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</si>
  <si>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</si>
  <si>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</si>
  <si>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</si>
  <si>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</si>
  <si>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</si>
  <si>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</si>
  <si>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</si>
  <si>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</si>
  <si>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</si>
  <si>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</si>
  <si>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</si>
  <si>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</si>
  <si>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</si>
  <si>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</si>
  <si>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</si>
  <si>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</si>
  <si>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</si>
  <si>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</si>
  <si>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</si>
  <si>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</si>
  <si>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</si>
  <si>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</si>
  <si>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</si>
  <si>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</si>
  <si>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</si>
  <si>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</si>
  <si>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</si>
  <si>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</si>
  <si>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</si>
  <si>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</si>
  <si>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</si>
  <si>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</si>
  <si>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</si>
  <si>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</si>
  <si>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</si>
  <si>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</si>
  <si>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</si>
  <si>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</si>
  <si>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</si>
  <si>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</si>
  <si>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</si>
  <si>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</si>
  <si>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</si>
  <si>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</si>
  <si>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</si>
  <si>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</si>
  <si>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</si>
  <si>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</si>
  <si>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</si>
  <si>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</si>
  <si>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</si>
  <si>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</si>
  <si>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</si>
  <si>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</si>
  <si>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</si>
  <si>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</si>
  <si>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</si>
  <si>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</si>
  <si>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</si>
  <si>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</si>
  <si>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</si>
  <si>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</si>
  <si>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</si>
  <si>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</si>
  <si>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</si>
  <si>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</si>
  <si>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</si>
  <si>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</si>
  <si>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</si>
  <si>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</si>
  <si>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</si>
  <si>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</si>
  <si>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</si>
  <si>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</si>
  <si>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</si>
  <si>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</si>
  <si>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</si>
  <si>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</si>
  <si>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</si>
  <si>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</si>
  <si>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</si>
  <si>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</si>
  <si>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</si>
  <si>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</si>
  <si>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</si>
  <si>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</si>
  <si>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</si>
  <si>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</si>
  <si>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</si>
  <si>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</si>
  <si>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</si>
  <si>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</si>
  <si>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</si>
  <si>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</si>
  <si>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</si>
  <si>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</si>
  <si>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</si>
  <si>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</si>
  <si>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</si>
  <si>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</si>
  <si>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</si>
  <si>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</si>
  <si>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</si>
  <si>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</si>
  <si>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</si>
  <si>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</si>
  <si>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</si>
  <si>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</si>
  <si>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</si>
  <si>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</si>
  <si>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</si>
  <si>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</si>
  <si>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</si>
  <si>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</si>
  <si>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</si>
  <si>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</si>
  <si>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</si>
  <si>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</si>
  <si>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</si>
  <si>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</si>
  <si>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</si>
  <si>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</si>
  <si>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</si>
  <si>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</si>
  <si>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</si>
  <si>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</si>
  <si>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</si>
  <si>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</si>
  <si>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</si>
  <si>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</si>
  <si>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</si>
  <si>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</si>
  <si>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</si>
  <si>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</si>
  <si>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</si>
  <si>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</si>
  <si>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</si>
  <si>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</si>
  <si>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</si>
  <si>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</si>
  <si>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</si>
  <si>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</si>
  <si>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</si>
  <si>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</si>
  <si>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</si>
  <si>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</si>
  <si>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</si>
  <si>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</si>
  <si>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</si>
  <si>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</si>
  <si>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</si>
  <si>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</si>
  <si>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</si>
  <si>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</si>
  <si>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</si>
  <si>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</si>
  <si>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</si>
  <si>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</si>
  <si>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</si>
  <si>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</si>
  <si>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</si>
  <si>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</si>
  <si>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</si>
  <si>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</si>
  <si>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</si>
  <si>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</si>
  <si>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</si>
  <si>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</si>
  <si>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</si>
  <si>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</si>
  <si>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</si>
  <si>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</si>
  <si>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</si>
  <si>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</si>
  <si>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</si>
  <si>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</si>
  <si>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</si>
  <si>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</si>
  <si>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</si>
  <si>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</si>
  <si>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</si>
  <si>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</si>
  <si>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</si>
  <si>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</si>
  <si>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</si>
  <si>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</si>
  <si>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</si>
  <si>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</si>
  <si>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</si>
  <si>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</si>
  <si>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</si>
  <si>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</si>
  <si>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</si>
  <si>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</si>
  <si>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</si>
  <si>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</si>
  <si>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</si>
  <si>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</si>
  <si>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</si>
  <si>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</si>
  <si>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</si>
  <si>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</si>
  <si>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</si>
  <si>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</si>
  <si>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</si>
  <si>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</si>
  <si>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</si>
  <si>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</si>
  <si>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</si>
  <si>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</si>
  <si>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</si>
  <si>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</si>
  <si>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</si>
  <si>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</si>
  <si>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</si>
  <si>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</si>
  <si>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</si>
  <si>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</si>
  <si>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</si>
  <si>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</si>
  <si>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</si>
  <si>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</si>
  <si>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</si>
  <si>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</si>
  <si>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</si>
  <si>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</si>
  <si>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</si>
  <si>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</si>
  <si>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</si>
  <si>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</si>
  <si>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</si>
  <si>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</si>
  <si>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</si>
  <si>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</si>
  <si>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</si>
  <si>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</si>
  <si>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</si>
  <si>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</si>
  <si>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</si>
  <si>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</si>
  <si>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</si>
  <si>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</si>
  <si>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</si>
  <si>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</si>
  <si>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</si>
  <si>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</si>
  <si>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</si>
  <si>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</si>
  <si>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</si>
  <si>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</si>
  <si>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</si>
  <si>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</si>
  <si>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</si>
  <si>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</si>
  <si>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</si>
  <si>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</si>
  <si>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</si>
  <si>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</si>
  <si>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</si>
  <si>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</si>
  <si>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</si>
  <si>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</si>
  <si>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</si>
  <si>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</si>
  <si>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</si>
  <si>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</si>
  <si>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</si>
  <si>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</si>
  <si>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</si>
  <si>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</si>
  <si>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</si>
  <si>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</si>
  <si>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</si>
  <si>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</si>
  <si>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</si>
  <si>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</si>
  <si>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</si>
  <si>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</si>
  <si>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</si>
  <si>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</si>
  <si>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</si>
  <si>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</si>
  <si>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</si>
  <si>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</si>
  <si>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</si>
  <si>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</si>
  <si>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</si>
  <si>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</si>
  <si>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</si>
  <si>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</si>
  <si>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</si>
  <si>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</si>
  <si>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</si>
  <si>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</si>
  <si>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</si>
  <si>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</si>
  <si>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</si>
  <si>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</si>
  <si>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</si>
  <si>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</si>
  <si>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</si>
  <si>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</si>
  <si>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</si>
  <si>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</si>
  <si>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</si>
  <si>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</si>
  <si>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</si>
  <si>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</si>
  <si>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</si>
  <si>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</si>
  <si>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</si>
  <si>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</si>
  <si>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</si>
  <si>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</si>
  <si>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</si>
  <si>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</si>
  <si>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</si>
  <si>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</si>
  <si>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</si>
  <si>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</si>
  <si>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</si>
  <si>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</si>
  <si>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</si>
  <si>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</si>
  <si>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</si>
  <si>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</si>
  <si>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</si>
  <si>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</si>
  <si>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</si>
  <si>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</si>
  <si>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</si>
  <si>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</si>
  <si>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</si>
  <si>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</si>
  <si>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</si>
  <si>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</si>
  <si>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</si>
  <si>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</si>
  <si>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</si>
  <si>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</si>
  <si>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</si>
  <si>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</si>
  <si>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</si>
  <si>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</si>
  <si>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</si>
  <si>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</si>
  <si>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</si>
  <si>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</si>
  <si>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</si>
  <si>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</si>
  <si>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</si>
  <si>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</si>
  <si>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</si>
  <si>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</si>
  <si>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</si>
  <si>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</si>
  <si>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</si>
  <si>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</si>
  <si>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</si>
  <si>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</si>
  <si>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</si>
  <si>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</si>
  <si>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</si>
  <si>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</si>
  <si>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</si>
  <si>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</si>
  <si>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</si>
  <si>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</si>
  <si>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</si>
  <si>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</si>
  <si>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</si>
  <si>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</si>
  <si>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</si>
  <si>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</si>
  <si>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</si>
  <si>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</si>
  <si>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</si>
  <si>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</si>
  <si>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</si>
  <si>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</si>
  <si>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</si>
  <si>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</si>
  <si>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</si>
  <si>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</si>
  <si>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</si>
  <si>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</si>
  <si>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</si>
  <si>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</si>
  <si>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</si>
  <si>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</si>
  <si>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</si>
  <si>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</si>
  <si>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</si>
  <si>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</si>
  <si>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</si>
  <si>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</si>
  <si>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</si>
  <si>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</si>
  <si>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</si>
  <si>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</si>
  <si>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</si>
  <si>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</si>
  <si>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</si>
  <si>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</si>
  <si>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</si>
  <si>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</si>
  <si>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</si>
  <si>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</si>
  <si>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</si>
  <si>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</si>
  <si>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</si>
  <si>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</si>
  <si>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</si>
  <si>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</si>
  <si>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</si>
  <si>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</si>
  <si>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</si>
  <si>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</si>
  <si>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</si>
  <si>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</si>
  <si>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</si>
  <si>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</si>
  <si>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</si>
  <si>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</si>
  <si>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</si>
  <si>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</si>
  <si>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</si>
  <si>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</si>
  <si>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</si>
  <si>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</si>
  <si>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</si>
  <si>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</si>
  <si>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</si>
  <si>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</si>
  <si>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</si>
  <si>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</si>
  <si>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</si>
  <si>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</si>
  <si>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</si>
  <si>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</si>
  <si>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</si>
  <si>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</si>
  <si>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</si>
  <si>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</si>
  <si>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</si>
  <si>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</si>
  <si>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</si>
  <si>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</si>
  <si>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</si>
  <si>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</si>
  <si>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</si>
  <si>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</si>
  <si>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</si>
  <si>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</si>
  <si>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</si>
  <si>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</si>
  <si>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</si>
  <si>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</si>
  <si>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</si>
  <si>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</si>
  <si>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</si>
  <si>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</si>
  <si>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</si>
  <si>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</si>
  <si>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</si>
  <si>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</si>
  <si>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</si>
  <si>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</si>
  <si>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</si>
  <si>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</si>
  <si>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</si>
  <si>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</si>
  <si>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</si>
  <si>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</si>
  <si>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</si>
  <si>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</si>
  <si>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</si>
  <si>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</si>
  <si>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</si>
  <si>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</si>
  <si>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</si>
  <si>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</si>
  <si>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</si>
  <si>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</si>
  <si>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</si>
  <si>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</si>
  <si>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</si>
  <si>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</si>
  <si>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</si>
  <si>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</si>
  <si>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</si>
  <si>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</si>
  <si>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</si>
  <si>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</si>
  <si>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</si>
  <si>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</si>
  <si>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</si>
  <si>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</si>
  <si>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</si>
  <si>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</si>
  <si>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</si>
  <si>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</si>
  <si>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</si>
  <si>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</si>
  <si>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</si>
  <si>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</si>
  <si>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</si>
  <si>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</si>
  <si>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</si>
  <si>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</si>
  <si>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</si>
  <si>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</si>
  <si>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</si>
  <si>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</si>
  <si>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</si>
  <si>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</si>
  <si>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</si>
  <si>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</si>
  <si>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</si>
  <si>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</si>
  <si>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</si>
  <si>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</si>
  <si>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</si>
  <si>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</si>
  <si>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</si>
  <si>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</si>
  <si>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</si>
  <si>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</si>
  <si>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</si>
  <si>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</si>
  <si>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</si>
  <si>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</si>
  <si>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</si>
  <si>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</si>
  <si>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</si>
  <si>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</si>
  <si>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</si>
  <si>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</si>
  <si>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</si>
  <si>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</si>
  <si>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</si>
  <si>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</si>
  <si>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</si>
  <si>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</si>
  <si>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</si>
  <si>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</si>
  <si>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</si>
  <si>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</si>
  <si>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</si>
  <si>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</si>
  <si>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</si>
  <si>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</si>
  <si>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</si>
  <si>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</si>
  <si>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</si>
  <si>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</si>
  <si>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</si>
  <si>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</si>
  <si>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</si>
  <si>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</si>
  <si>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</si>
  <si>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</si>
  <si>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</si>
  <si>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</si>
  <si>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</si>
  <si>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</si>
  <si>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</si>
  <si>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</si>
  <si>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</si>
  <si>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</si>
  <si>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</si>
  <si>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</si>
  <si>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</si>
  <si>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</si>
  <si>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</si>
  <si>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</si>
  <si>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</si>
  <si>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</si>
  <si>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</si>
  <si>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</si>
  <si>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</si>
  <si>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</si>
  <si>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</si>
  <si>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</si>
  <si>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</si>
  <si>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</si>
  <si>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</si>
  <si>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</si>
  <si>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</si>
  <si>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</si>
  <si>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</si>
  <si>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</si>
  <si>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</si>
  <si>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</si>
  <si>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</si>
  <si>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</si>
  <si>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</si>
  <si>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</si>
  <si>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</si>
  <si>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</si>
  <si>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</si>
  <si>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</si>
  <si>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</si>
  <si>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</si>
  <si>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</si>
  <si>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</si>
  <si>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</si>
  <si>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</si>
  <si>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</si>
  <si>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</si>
  <si>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</si>
  <si>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</si>
  <si>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</si>
  <si>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</si>
  <si>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</si>
  <si>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</si>
  <si>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</si>
  <si>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</si>
  <si>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</si>
  <si>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</si>
  <si>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</si>
  <si>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</si>
  <si>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</si>
  <si>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</si>
  <si>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</si>
  <si>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</si>
  <si>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</si>
  <si>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</si>
  <si>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</si>
  <si>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</si>
  <si>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</si>
  <si>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</si>
  <si>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</si>
  <si>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</si>
  <si>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</si>
  <si>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</si>
  <si>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</si>
  <si>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</si>
  <si>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</si>
  <si>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</si>
  <si>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</si>
  <si>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</si>
  <si>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</si>
  <si>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</si>
  <si>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</si>
  <si>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</si>
  <si>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</si>
  <si>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</si>
  <si>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</si>
  <si>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</si>
  <si>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</si>
  <si>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</si>
  <si>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</si>
  <si>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</si>
  <si>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</si>
  <si>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</si>
  <si>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</si>
  <si>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</si>
  <si>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</si>
  <si>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</si>
  <si>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</si>
  <si>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</si>
  <si>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</si>
  <si>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</si>
  <si>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</si>
  <si>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</si>
  <si>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</si>
  <si>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</si>
  <si>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</si>
  <si>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</si>
  <si>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</si>
  <si>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</si>
  <si>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</si>
  <si>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</si>
  <si>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</si>
  <si>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</si>
  <si>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</si>
  <si>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</si>
  <si>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</si>
  <si>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</si>
  <si>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</si>
  <si>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</si>
  <si>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</si>
  <si>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</si>
  <si>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</si>
  <si>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</si>
  <si>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</si>
  <si>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</si>
  <si>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</si>
  <si>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</si>
  <si>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</si>
  <si>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</si>
  <si>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</si>
  <si>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</si>
  <si>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</si>
  <si>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</si>
  <si>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</si>
  <si>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</si>
  <si>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</si>
  <si>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</si>
  <si>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</si>
  <si>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</si>
  <si>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</si>
  <si>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</si>
  <si>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</si>
  <si>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</si>
  <si>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</si>
  <si>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</si>
  <si>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</si>
  <si>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</si>
  <si>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</si>
  <si>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</si>
  <si>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</si>
  <si>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</si>
  <si>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</si>
  <si>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</si>
  <si>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</si>
  <si>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</si>
  <si>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</si>
  <si>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</si>
  <si>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</si>
  <si>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</si>
  <si>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</si>
  <si>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</si>
  <si>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</si>
  <si>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</si>
  <si>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</si>
  <si>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</si>
  <si>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</si>
  <si>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</si>
  <si>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</si>
  <si>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</si>
  <si>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</si>
  <si>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</si>
  <si>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</si>
  <si>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</si>
  <si>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</si>
  <si>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</si>
  <si>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</si>
  <si>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</si>
  <si>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</si>
  <si>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</si>
  <si>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</si>
  <si>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</si>
  <si>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</si>
  <si>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</si>
  <si>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</si>
  <si>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</si>
  <si>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</si>
  <si>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</si>
  <si>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</si>
  <si>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</si>
  <si>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</si>
  <si>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</si>
  <si>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</si>
  <si>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</si>
  <si>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</si>
  <si>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</si>
  <si>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</si>
  <si>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</si>
  <si>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</si>
  <si>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</si>
  <si>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</si>
  <si>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</si>
  <si>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</si>
  <si>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</si>
  <si>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</si>
  <si>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</si>
  <si>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</si>
  <si>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</si>
  <si>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</si>
  <si>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</si>
  <si>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</si>
  <si>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</si>
  <si>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</si>
  <si>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</si>
  <si>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</si>
  <si>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</si>
  <si>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</si>
  <si>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</si>
  <si>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</si>
  <si>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</si>
  <si>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</si>
  <si>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</si>
  <si>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</si>
  <si>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</si>
  <si>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</si>
  <si>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</si>
  <si>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</si>
  <si>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</si>
  <si>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</si>
  <si>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</si>
  <si>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</si>
  <si>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</si>
  <si>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</si>
  <si>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</si>
  <si>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</si>
  <si>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</si>
  <si>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</si>
  <si>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</si>
  <si>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</si>
  <si>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</si>
  <si>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</si>
  <si>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</si>
  <si>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</si>
  <si>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</si>
  <si>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</si>
  <si>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</si>
  <si>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</si>
  <si>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</si>
  <si>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</si>
  <si>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</si>
  <si>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</si>
  <si>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</si>
  <si>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</si>
  <si>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</si>
  <si>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</si>
  <si>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</si>
  <si>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</si>
  <si>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</si>
  <si>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</si>
  <si>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</si>
  <si>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</si>
  <si>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</si>
  <si>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</si>
  <si>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</si>
  <si>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</si>
  <si>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</si>
  <si>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</si>
  <si>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</si>
  <si>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</si>
  <si>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</si>
  <si>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</si>
  <si>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</si>
  <si>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</si>
  <si>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</si>
  <si>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</si>
  <si>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</si>
  <si>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</si>
  <si>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</si>
  <si>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</si>
  <si>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</si>
  <si>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</si>
  <si>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</si>
  <si>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</si>
  <si>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</si>
  <si>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</si>
  <si>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</si>
  <si>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</si>
  <si>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</si>
  <si>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</si>
  <si>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</si>
  <si>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</si>
  <si>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</si>
  <si>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</si>
  <si>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</si>
  <si>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</si>
  <si>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</si>
  <si>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</si>
  <si>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</si>
  <si>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</si>
  <si>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</si>
  <si>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</si>
  <si>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</si>
  <si>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</si>
  <si>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</si>
  <si>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</si>
  <si>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</si>
  <si>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</si>
  <si>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</si>
  <si>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</si>
  <si>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</si>
  <si>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</si>
  <si>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</si>
  <si>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</si>
  <si>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</si>
  <si>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</si>
  <si>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</si>
  <si>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</si>
  <si>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</si>
  <si>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</si>
  <si>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</si>
  <si>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</si>
  <si>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</si>
  <si>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</si>
  <si>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</si>
  <si>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</si>
  <si>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</si>
  <si>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</si>
  <si>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</si>
  <si>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</si>
  <si>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</si>
  <si>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</si>
  <si>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</si>
  <si>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</si>
  <si>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</si>
  <si>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</si>
  <si>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</si>
  <si>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</si>
  <si>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</si>
  <si>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</si>
  <si>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</si>
  <si>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</si>
  <si>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</si>
  <si>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</si>
  <si>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</si>
  <si>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</si>
  <si>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</si>
  <si>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</si>
  <si>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</si>
  <si>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</si>
  <si>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</si>
  <si>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</si>
  <si>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</si>
  <si>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</si>
  <si>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</si>
  <si>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</si>
  <si>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</si>
  <si>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</si>
  <si>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</si>
  <si>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</si>
  <si>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</si>
  <si>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</si>
  <si>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</si>
  <si>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</si>
  <si>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</si>
  <si>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</si>
  <si>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</si>
  <si>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</si>
  <si>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</si>
  <si>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</si>
  <si>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</si>
  <si>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</si>
  <si>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</si>
  <si>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</si>
  <si>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</si>
  <si>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</si>
  <si>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</si>
  <si>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</si>
  <si>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</si>
  <si>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</si>
  <si>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</si>
  <si>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</si>
  <si>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</si>
  <si>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</si>
  <si>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</si>
  <si>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</si>
  <si>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</si>
  <si>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</si>
  <si>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</si>
  <si>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</si>
  <si>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</si>
  <si>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</si>
  <si>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</si>
  <si>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</si>
  <si>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</si>
  <si>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</si>
  <si>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</si>
  <si>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</si>
  <si>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</si>
  <si>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</si>
  <si>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</si>
  <si>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</si>
  <si>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</si>
  <si>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</si>
  <si>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</si>
  <si>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</si>
  <si>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</si>
  <si>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</si>
  <si>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</si>
  <si>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</si>
  <si>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</si>
  <si>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</si>
  <si>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</si>
  <si>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</si>
  <si>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</si>
  <si>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</si>
  <si>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</si>
  <si>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</si>
  <si>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</si>
  <si>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</si>
  <si>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</si>
  <si>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</si>
  <si>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</si>
  <si>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</si>
  <si>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</si>
  <si>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</si>
  <si>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</si>
  <si>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</si>
  <si>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</si>
  <si>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</si>
  <si>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</si>
  <si>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</si>
  <si>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</si>
  <si>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</si>
  <si>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</si>
  <si>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</si>
  <si>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</si>
  <si>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</si>
  <si>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</si>
  <si>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</si>
  <si>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</si>
  <si>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</si>
  <si>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</si>
  <si>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</si>
  <si>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</si>
  <si>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</si>
  <si>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</si>
  <si>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</si>
  <si>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</si>
  <si>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</si>
  <si>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</si>
  <si>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</si>
  <si>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</si>
  <si>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</si>
  <si>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</si>
  <si>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</si>
  <si>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</si>
  <si>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</si>
  <si>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</si>
  <si>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</si>
  <si>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</si>
  <si>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</si>
  <si>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</si>
  <si>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</si>
  <si>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</si>
  <si>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</si>
  <si>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</si>
  <si>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</si>
  <si>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</si>
  <si>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</si>
  <si>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</si>
  <si>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</si>
  <si>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</si>
  <si>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</si>
  <si>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</si>
  <si>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</si>
  <si>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</si>
  <si>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</si>
  <si>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</si>
  <si>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</si>
  <si>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</si>
  <si>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</si>
  <si>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</si>
  <si>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</si>
  <si>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</si>
  <si>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</si>
  <si>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</si>
  <si>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</si>
  <si>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</si>
  <si>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</si>
  <si>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</si>
  <si>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</si>
  <si>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</si>
  <si>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</si>
  <si>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</si>
  <si>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</si>
  <si>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</si>
  <si>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</si>
  <si>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</si>
  <si>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</si>
  <si>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</si>
  <si>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</si>
  <si>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</si>
  <si>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</si>
  <si>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</si>
  <si>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</si>
  <si>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</si>
  <si>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</si>
  <si>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</si>
  <si>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</si>
  <si>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</si>
  <si>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</si>
  <si>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</si>
  <si>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</si>
  <si>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</si>
  <si>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</si>
  <si>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</si>
  <si>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</si>
  <si>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</si>
  <si>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</si>
  <si>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</si>
  <si>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</si>
  <si>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</si>
  <si>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</si>
  <si>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</si>
  <si>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</si>
  <si>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</si>
  <si>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</si>
  <si>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</si>
  <si>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</si>
  <si>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</si>
  <si>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</si>
  <si>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</si>
  <si>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</si>
  <si>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</si>
  <si>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</si>
  <si>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</si>
  <si>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</si>
  <si>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</si>
  <si>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</si>
  <si>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</si>
  <si>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</si>
  <si>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</si>
  <si>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</si>
  <si>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</si>
  <si>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</si>
  <si>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</si>
  <si>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</si>
  <si>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</si>
  <si>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</si>
  <si>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</si>
  <si>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</si>
  <si>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</si>
  <si>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</si>
  <si>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</si>
  <si>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</si>
  <si>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</si>
  <si>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</si>
  <si>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</si>
  <si>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</si>
  <si>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</si>
  <si>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</si>
  <si>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</si>
  <si>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</si>
  <si>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</si>
  <si>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</si>
  <si>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</si>
  <si>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</si>
  <si>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</si>
  <si>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</si>
  <si>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</si>
  <si>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</si>
  <si>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</si>
  <si>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</si>
  <si>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</si>
  <si>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</si>
  <si>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</si>
  <si>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</si>
  <si>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</si>
  <si>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</si>
  <si>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</si>
  <si>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</si>
  <si>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</si>
  <si>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</si>
  <si>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</si>
  <si>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</si>
  <si>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</si>
  <si>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</si>
  <si>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</si>
  <si>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</si>
  <si>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</si>
  <si>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</si>
  <si>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</si>
  <si>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</si>
  <si>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</si>
  <si>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</si>
  <si>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</si>
  <si>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</si>
  <si>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</si>
  <si>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</si>
  <si>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</si>
  <si>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</si>
  <si>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</si>
  <si>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</si>
  <si>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</si>
  <si>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</si>
  <si>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</si>
  <si>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</si>
  <si>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</si>
  <si>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</si>
  <si>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</si>
  <si>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</si>
  <si>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</si>
  <si>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</si>
  <si>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</si>
  <si>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</si>
  <si>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</si>
  <si>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</si>
  <si>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</si>
  <si>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</si>
  <si>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</si>
  <si>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</si>
  <si>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</si>
  <si>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</si>
  <si>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</si>
  <si>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</si>
  <si>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</si>
  <si>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</si>
  <si>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</si>
  <si>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</si>
  <si>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</si>
  <si>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</si>
  <si>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</si>
  <si>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</si>
  <si>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</si>
  <si>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</si>
  <si>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</si>
  <si>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</si>
  <si>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</si>
  <si>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</si>
  <si>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</si>
  <si>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</si>
  <si>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</si>
  <si>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</si>
  <si>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</si>
  <si>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</si>
  <si>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</si>
  <si>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</si>
  <si>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</si>
  <si>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</si>
  <si>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</si>
  <si>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</si>
  <si>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</si>
  <si>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</si>
  <si>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</si>
  <si>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</si>
  <si>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</si>
  <si>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</si>
  <si>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</si>
  <si>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</si>
  <si>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</si>
  <si>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</si>
  <si>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</si>
  <si>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</si>
  <si>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</si>
  <si>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</si>
  <si>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</si>
  <si>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</si>
  <si>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</si>
  <si>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</si>
  <si>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</si>
  <si>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</si>
  <si>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</si>
  <si>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</si>
  <si>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</si>
  <si>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</si>
  <si>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</si>
  <si>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</si>
  <si>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</si>
  <si>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</si>
  <si>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</si>
  <si>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</si>
  <si>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</si>
  <si>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</si>
  <si>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</si>
  <si>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</si>
  <si>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</si>
  <si>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</si>
  <si>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</si>
  <si>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</si>
  <si>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</si>
  <si>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</si>
  <si>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</si>
  <si>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</si>
  <si>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</si>
  <si>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</si>
  <si>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</si>
  <si>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</si>
  <si>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</si>
  <si>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</si>
  <si>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</si>
  <si>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</si>
  <si>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</si>
  <si>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</si>
  <si>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</si>
  <si>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</si>
  <si>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</si>
  <si>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</si>
  <si>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</si>
  <si>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</si>
  <si>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</si>
  <si>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</si>
  <si>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</si>
  <si>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</si>
  <si>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</si>
  <si>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</si>
  <si>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</si>
  <si>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</si>
  <si>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</si>
  <si>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</si>
  <si>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</si>
  <si>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</si>
  <si>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</si>
  <si>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</si>
  <si>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</si>
  <si>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</si>
  <si>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</si>
  <si>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</si>
  <si>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</si>
  <si>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</si>
  <si>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</si>
  <si>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</si>
  <si>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</si>
  <si>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</si>
  <si>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</si>
  <si>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</si>
  <si>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</si>
  <si>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</si>
  <si>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</si>
  <si>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</si>
  <si>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</si>
  <si>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</si>
  <si>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</si>
  <si>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</si>
  <si>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</si>
  <si>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</si>
  <si>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</si>
  <si>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</si>
  <si>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</si>
  <si>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</si>
  <si>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</si>
  <si>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</si>
  <si>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</si>
  <si>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</si>
  <si>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</si>
  <si>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</si>
  <si>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</si>
  <si>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</si>
  <si>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</si>
  <si>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</si>
  <si>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</si>
  <si>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</si>
  <si>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</si>
  <si>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</si>
  <si>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</si>
  <si>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</si>
  <si>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</si>
  <si>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</si>
  <si>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</si>
  <si>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</si>
  <si>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</si>
  <si>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</si>
  <si>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</si>
  <si>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</si>
  <si>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</si>
  <si>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</si>
  <si>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</si>
  <si>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</si>
  <si>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</si>
  <si>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</si>
  <si>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</si>
  <si>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</si>
  <si>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</si>
  <si>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</si>
  <si>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</si>
  <si>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</si>
  <si>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</si>
  <si>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</si>
  <si>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</si>
  <si>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</si>
  <si>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</si>
  <si>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</si>
  <si>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</si>
  <si>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</si>
  <si>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</si>
  <si>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</si>
  <si>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</si>
  <si>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</si>
  <si>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</si>
  <si>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</si>
  <si>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</si>
  <si>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</si>
  <si>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</si>
  <si>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</si>
  <si>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</si>
  <si>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</si>
  <si>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</si>
  <si>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</si>
  <si>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</si>
  <si>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</si>
  <si>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</si>
  <si>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</si>
  <si>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</si>
  <si>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</si>
  <si>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</si>
  <si>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</si>
  <si>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</si>
  <si>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</si>
  <si>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</si>
  <si>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</si>
  <si>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</si>
  <si>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</si>
  <si>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</si>
  <si>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</si>
  <si>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</si>
  <si>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</si>
  <si>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</si>
  <si>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</si>
  <si>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</si>
  <si>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</si>
  <si>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</si>
  <si>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</si>
  <si>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</si>
  <si>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</si>
  <si>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</si>
  <si>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</si>
  <si>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</si>
  <si>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</si>
  <si>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</si>
  <si>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</si>
  <si>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</si>
  <si>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</si>
  <si>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</si>
  <si>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</si>
  <si>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</si>
  <si>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</si>
  <si>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</si>
  <si>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</si>
  <si>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</si>
  <si>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</si>
  <si>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</si>
  <si>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</si>
  <si>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</si>
  <si>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</si>
  <si>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</si>
  <si>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</si>
  <si>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</si>
  <si>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</si>
  <si>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</si>
  <si>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</si>
  <si>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</si>
  <si>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</si>
  <si>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</si>
  <si>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</si>
  <si>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</si>
  <si>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</si>
  <si>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</si>
  <si>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</si>
  <si>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</si>
  <si>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</si>
  <si>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</si>
  <si>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</si>
  <si>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</si>
  <si>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</si>
  <si>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</si>
  <si>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</si>
  <si>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</si>
  <si>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</si>
  <si>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</si>
  <si>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</si>
  <si>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</si>
  <si>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</si>
  <si>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</si>
  <si>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</si>
  <si>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</si>
  <si>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</si>
  <si>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</si>
  <si>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</si>
  <si>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</si>
  <si>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</si>
  <si>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</si>
  <si>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</si>
  <si>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</si>
  <si>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</si>
  <si>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</si>
  <si>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</si>
  <si>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</si>
  <si>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</si>
  <si>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</si>
  <si>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</si>
  <si>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</si>
  <si>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</si>
  <si>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</si>
  <si>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</si>
  <si>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</si>
  <si>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</si>
  <si>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</si>
  <si>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</si>
  <si>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</si>
  <si>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</si>
  <si>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</si>
  <si>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</si>
  <si>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</si>
  <si>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</si>
  <si>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</si>
  <si>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</si>
  <si>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</si>
  <si>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</si>
  <si>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</si>
  <si>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</si>
  <si>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</si>
  <si>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</si>
  <si>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</si>
  <si>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</si>
  <si>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</si>
  <si>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</si>
  <si>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</si>
  <si>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</si>
  <si>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</si>
  <si>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</si>
  <si>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</si>
  <si>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</si>
  <si>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</si>
  <si>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</si>
  <si>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</si>
  <si>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</si>
  <si>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</si>
  <si>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</si>
  <si>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</si>
  <si>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</si>
  <si>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</si>
  <si>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</si>
  <si>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</si>
  <si>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</si>
  <si>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</si>
  <si>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</si>
  <si>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</si>
  <si>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</si>
  <si>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</si>
  <si>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</si>
  <si>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</si>
  <si>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</si>
  <si>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</si>
  <si>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</si>
  <si>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</si>
  <si>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</si>
  <si>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</si>
  <si>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</si>
  <si>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</si>
  <si>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</si>
  <si>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</si>
  <si>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</si>
  <si>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</si>
  <si>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</si>
  <si>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</si>
  <si>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</si>
  <si>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</si>
  <si>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</si>
  <si>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</si>
  <si>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</si>
  <si>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</si>
  <si>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</si>
  <si>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</si>
  <si>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</si>
  <si>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</si>
  <si>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</si>
  <si>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</si>
  <si>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</si>
  <si>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</si>
  <si>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</si>
  <si>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</si>
  <si>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</si>
  <si>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</si>
  <si>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</si>
  <si>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</si>
  <si>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</si>
  <si>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</si>
  <si>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</si>
  <si>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</si>
  <si>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</si>
  <si>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</si>
  <si>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</si>
  <si>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</si>
  <si>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</si>
  <si>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</si>
  <si>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</si>
  <si>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</si>
  <si>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</si>
  <si>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</si>
  <si>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</si>
  <si>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</si>
  <si>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</si>
  <si>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</si>
  <si>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</si>
  <si>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</si>
  <si>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</si>
  <si>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</si>
  <si>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</si>
  <si>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</si>
  <si>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</si>
  <si>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</si>
  <si>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</si>
  <si>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</si>
  <si>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</si>
  <si>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</si>
  <si>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</si>
  <si>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</si>
  <si>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</si>
  <si>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</si>
  <si>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</si>
  <si>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</si>
  <si>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</si>
  <si>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</si>
  <si>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</si>
  <si>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</si>
  <si>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</si>
  <si>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</si>
  <si>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</si>
  <si>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</si>
  <si>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</si>
  <si>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</si>
  <si>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</si>
  <si>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</si>
  <si>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</si>
  <si>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</si>
  <si>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</si>
  <si>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</si>
  <si>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</si>
  <si>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</si>
  <si>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</si>
  <si>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</si>
  <si>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</si>
  <si>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</si>
  <si>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</si>
  <si>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</si>
  <si>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</si>
  <si>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</si>
  <si>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</si>
  <si>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</si>
  <si>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</si>
  <si>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</si>
  <si>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</si>
  <si>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</si>
  <si>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</si>
  <si>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</si>
  <si>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</si>
  <si>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</si>
  <si>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</si>
  <si>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</si>
  <si>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</si>
  <si>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</si>
  <si>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</si>
  <si>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</si>
  <si>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</si>
  <si>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</si>
  <si>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</si>
  <si>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</si>
  <si>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</si>
  <si>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</si>
  <si>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</si>
  <si>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</si>
  <si>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</si>
  <si>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</si>
  <si>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</si>
  <si>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</si>
  <si>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</si>
  <si>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</si>
  <si>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</si>
  <si>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</si>
  <si>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</si>
  <si>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</si>
  <si>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</si>
  <si>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</si>
  <si>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</si>
  <si>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</si>
  <si>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</si>
  <si>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</si>
  <si>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</si>
  <si>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</si>
  <si>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</si>
  <si>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</si>
  <si>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</si>
  <si>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</si>
  <si>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</si>
  <si>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</si>
  <si>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</si>
  <si>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</si>
  <si>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</si>
  <si>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</si>
  <si>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</si>
  <si>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</si>
  <si>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</si>
  <si>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</si>
  <si>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</si>
  <si>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</si>
  <si>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</si>
  <si>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</si>
  <si>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</si>
  <si>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</si>
  <si>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</si>
  <si>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</si>
  <si>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</si>
  <si>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</si>
  <si>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</si>
  <si>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</si>
  <si>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</si>
  <si>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</si>
  <si>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</si>
  <si>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</si>
  <si>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</si>
  <si>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</si>
  <si>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</si>
  <si>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</si>
  <si>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</si>
  <si>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</si>
  <si>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</si>
  <si>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</si>
  <si>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</si>
  <si>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</si>
  <si>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</si>
  <si>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</si>
  <si>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</si>
  <si>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</si>
  <si>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</si>
  <si>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</si>
  <si>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</si>
  <si>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</si>
  <si>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</si>
  <si>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</si>
  <si>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</si>
  <si>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</si>
  <si>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</si>
  <si>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</si>
  <si>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</si>
  <si>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</si>
  <si>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</si>
  <si>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</si>
  <si>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</si>
  <si>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</si>
  <si>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</si>
  <si>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</si>
  <si>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</si>
  <si>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</si>
  <si>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</si>
  <si>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</si>
  <si>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</si>
  <si>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</si>
  <si>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</si>
  <si>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</si>
  <si>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</si>
  <si>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</si>
  <si>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</si>
  <si>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</si>
  <si>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</si>
  <si>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</si>
  <si>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</si>
  <si>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</si>
  <si>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</si>
  <si>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</si>
  <si>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</si>
  <si>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</si>
  <si>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</si>
  <si>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</si>
  <si>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</si>
  <si>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</si>
  <si>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</si>
  <si>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</si>
  <si>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</si>
  <si>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</si>
  <si>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</si>
  <si>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</si>
  <si>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</si>
  <si>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</si>
  <si>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</si>
  <si>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</si>
  <si>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</si>
  <si>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</si>
  <si>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</si>
  <si>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</si>
  <si>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</si>
  <si>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</si>
  <si>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</si>
  <si>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</si>
  <si>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</si>
  <si>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</si>
  <si>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</si>
  <si>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</si>
  <si>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</si>
  <si>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</si>
  <si>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</si>
  <si>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</si>
  <si>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</si>
  <si>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</si>
  <si>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</si>
  <si>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</si>
  <si>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</si>
  <si>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</si>
  <si>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</si>
  <si>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</si>
  <si>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</si>
  <si>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</si>
  <si>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</si>
  <si>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</si>
  <si>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</si>
  <si>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</si>
  <si>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</si>
  <si>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</si>
  <si>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</si>
  <si>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</si>
  <si>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</si>
  <si>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</si>
  <si>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</si>
  <si>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</si>
  <si>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</si>
  <si>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</si>
  <si>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</si>
  <si>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</si>
  <si>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</si>
  <si>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</si>
  <si>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</si>
  <si>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</si>
  <si>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</si>
  <si>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</si>
  <si>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</si>
  <si>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</si>
  <si>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</si>
  <si>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</si>
  <si>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</si>
  <si>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</si>
  <si>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</si>
  <si>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</si>
  <si>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</si>
  <si>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</si>
  <si>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</si>
  <si>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</si>
  <si>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</si>
  <si>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</si>
  <si>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</si>
  <si>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</si>
  <si>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</si>
  <si>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</si>
  <si>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</si>
  <si>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</si>
  <si>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</si>
  <si>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</si>
  <si>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</si>
  <si>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</si>
  <si>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</si>
  <si>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</si>
  <si>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</si>
  <si>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</si>
  <si>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</si>
  <si>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</si>
  <si>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</si>
  <si>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</si>
  <si>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</si>
  <si>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</si>
  <si>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</si>
  <si>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</si>
  <si>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</si>
  <si>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</si>
  <si>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</si>
  <si>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</si>
  <si>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</si>
  <si>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</si>
  <si>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</si>
  <si>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</si>
  <si>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</si>
  <si>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</si>
  <si>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</si>
  <si>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</si>
  <si>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</si>
  <si>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</si>
  <si>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</si>
  <si>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</si>
  <si>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</si>
  <si>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</si>
  <si>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</si>
  <si>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</si>
  <si>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</si>
  <si>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</si>
  <si>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</si>
  <si>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</si>
  <si>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</si>
  <si>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</si>
  <si>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</si>
  <si>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</si>
  <si>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</si>
  <si>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</si>
  <si>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</si>
  <si>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</si>
  <si>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</si>
  <si>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</si>
  <si>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</si>
  <si>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</si>
  <si>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</si>
  <si>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</si>
  <si>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</si>
  <si>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</si>
  <si>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</si>
  <si>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</si>
  <si>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</si>
  <si>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</si>
  <si>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</si>
  <si>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</si>
  <si>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</si>
  <si>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</si>
  <si>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</si>
  <si>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</si>
  <si>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</si>
  <si>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</si>
  <si>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</si>
  <si>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</si>
  <si>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</si>
  <si>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</si>
  <si>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</si>
  <si>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</si>
  <si>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</si>
  <si>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</si>
  <si>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</si>
  <si>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</si>
  <si>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</si>
  <si>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</si>
  <si>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</si>
  <si>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</si>
  <si>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</si>
  <si>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</si>
  <si>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</si>
  <si>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</si>
  <si>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</si>
  <si>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</si>
  <si>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</si>
  <si>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</si>
  <si>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</si>
  <si>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</si>
  <si>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</si>
  <si>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</si>
  <si>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</si>
  <si>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</si>
  <si>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</si>
  <si>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</si>
  <si>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</si>
  <si>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</si>
  <si>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</si>
  <si>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</si>
  <si>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</si>
  <si>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</si>
  <si>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</si>
  <si>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</si>
  <si>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</si>
  <si>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</si>
  <si>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</si>
  <si>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</si>
  <si>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</si>
  <si>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</si>
  <si>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</si>
  <si>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</si>
  <si>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</si>
  <si>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</si>
  <si>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</si>
  <si>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</si>
  <si>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</si>
  <si>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</si>
  <si>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</si>
  <si>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</si>
  <si>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</si>
  <si>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</si>
  <si>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</si>
  <si>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</si>
  <si>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</si>
  <si>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</si>
  <si>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</si>
  <si>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</si>
  <si>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</si>
  <si>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</si>
  <si>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</si>
  <si>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</si>
  <si>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</si>
  <si>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</si>
  <si>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</si>
  <si>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</si>
  <si>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</si>
  <si>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</si>
  <si>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</si>
  <si>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</si>
  <si>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</si>
  <si>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</si>
  <si>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</si>
  <si>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</si>
  <si>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</si>
  <si>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</si>
  <si>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</si>
  <si>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</si>
  <si>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</si>
  <si>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</si>
  <si>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</si>
  <si>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</si>
  <si>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</si>
  <si>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</si>
  <si>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</si>
  <si>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</si>
  <si>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</si>
  <si>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</si>
  <si>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</si>
  <si>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</si>
  <si>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</si>
  <si>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</si>
  <si>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</si>
  <si>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</si>
  <si>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</si>
  <si>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</si>
  <si>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</si>
  <si>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</si>
  <si>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</si>
  <si>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</si>
  <si>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</si>
  <si>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</si>
  <si>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</si>
  <si>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</si>
  <si>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</si>
  <si>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</si>
  <si>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</si>
  <si>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</si>
  <si>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</si>
  <si>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</si>
  <si>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</si>
  <si>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</si>
  <si>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</si>
  <si>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</si>
  <si>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</si>
  <si>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</si>
  <si>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</si>
  <si>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</si>
  <si>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</si>
  <si>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</si>
  <si>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</si>
  <si>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</si>
  <si>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</si>
  <si>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</si>
  <si>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</si>
  <si>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</si>
  <si>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</si>
  <si>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</si>
  <si>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</si>
  <si>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</si>
  <si>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</si>
  <si>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</si>
  <si>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</si>
  <si>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</si>
  <si>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</si>
  <si>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</si>
  <si>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</si>
  <si>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</si>
  <si>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</si>
  <si>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</si>
  <si>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</si>
  <si>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</si>
  <si>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</si>
  <si>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</si>
  <si>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</si>
  <si>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</si>
  <si>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</si>
  <si>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</si>
  <si>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</si>
  <si>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</si>
  <si>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</si>
  <si>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</si>
  <si>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</si>
  <si>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</si>
  <si>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</si>
  <si>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</si>
  <si>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</si>
  <si>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</si>
  <si>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</si>
  <si>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</si>
  <si>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</si>
  <si>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</si>
  <si>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</si>
  <si>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</si>
  <si>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</si>
  <si>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</si>
  <si>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</si>
  <si>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</si>
  <si>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</si>
  <si>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</si>
  <si>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</si>
  <si>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</si>
  <si>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</si>
  <si>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</si>
  <si>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</si>
  <si>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</si>
  <si>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</si>
  <si>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</si>
  <si>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</si>
  <si>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</si>
  <si>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</si>
  <si>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</si>
  <si>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</si>
  <si>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</si>
  <si>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</si>
  <si>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</si>
  <si>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</si>
  <si>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</si>
  <si>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</si>
  <si>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</si>
  <si>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</si>
  <si>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</si>
  <si>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</si>
  <si>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</si>
  <si>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</si>
  <si>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</si>
  <si>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</si>
  <si>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</si>
  <si>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</si>
  <si>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</si>
  <si>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</si>
  <si>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</si>
  <si>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</si>
  <si>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</si>
  <si>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</si>
  <si>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</si>
  <si>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</si>
  <si>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</si>
  <si>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</si>
  <si>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</si>
  <si>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</si>
  <si>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</si>
  <si>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</si>
  <si>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</si>
  <si>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</si>
  <si>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</si>
  <si>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</si>
  <si>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</si>
  <si>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</si>
  <si>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</si>
  <si>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</si>
  <si>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</si>
  <si>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</si>
  <si>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</si>
  <si>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</si>
  <si>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</si>
  <si>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</si>
  <si>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</si>
  <si>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</si>
  <si>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</si>
  <si>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</si>
  <si>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</si>
  <si>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</si>
  <si>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</si>
  <si>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</si>
  <si>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</si>
  <si>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</si>
  <si>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</si>
  <si>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</si>
  <si>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</si>
  <si>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</si>
  <si>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</si>
  <si>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</si>
  <si>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</si>
  <si>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</si>
  <si>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</si>
  <si>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</si>
  <si>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</si>
  <si>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</si>
  <si>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</si>
  <si>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</si>
  <si>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</si>
  <si>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</si>
  <si>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</si>
  <si>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</si>
  <si>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</si>
  <si>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</si>
  <si>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</si>
  <si>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</si>
  <si>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</si>
  <si>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</si>
  <si>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</si>
  <si>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</si>
  <si>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</si>
  <si>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</si>
  <si>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</si>
  <si>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</si>
  <si>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</si>
  <si>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</si>
  <si>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</si>
  <si>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</si>
  <si>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</si>
  <si>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</si>
  <si>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</si>
  <si>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</si>
  <si>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</si>
  <si>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</si>
  <si>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</si>
  <si>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</si>
  <si>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</si>
  <si>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</si>
  <si>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</si>
  <si>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</si>
  <si>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</si>
  <si>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</si>
  <si>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</si>
  <si>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</si>
  <si>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</si>
  <si>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</si>
  <si>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</si>
  <si>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</si>
  <si>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</si>
  <si>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</si>
  <si>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</si>
  <si>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</si>
  <si>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</si>
  <si>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</si>
  <si>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</si>
  <si>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</si>
  <si>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</si>
  <si>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</si>
  <si>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</si>
  <si>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</si>
  <si>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</si>
  <si>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</si>
  <si>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</si>
  <si>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</si>
  <si>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</si>
  <si>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</si>
  <si>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</si>
  <si>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</si>
  <si>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</si>
  <si>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</si>
  <si>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</si>
  <si>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</si>
  <si>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</si>
  <si>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</si>
  <si>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</si>
  <si>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</si>
  <si>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</si>
  <si>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</si>
  <si>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</si>
  <si>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</si>
  <si>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</si>
  <si>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</si>
  <si>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</si>
  <si>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</si>
  <si>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</si>
  <si>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</si>
  <si>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</si>
  <si>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</si>
  <si>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</si>
  <si>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</si>
  <si>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</si>
  <si>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</si>
  <si>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</si>
  <si>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</si>
  <si>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</si>
  <si>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</si>
  <si>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</si>
  <si>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</si>
  <si>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</si>
  <si>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</si>
  <si>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</si>
  <si>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</si>
  <si>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</si>
  <si>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</si>
  <si>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</si>
  <si>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</si>
  <si>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</si>
  <si>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</si>
  <si>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</si>
  <si>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</si>
  <si>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</si>
  <si>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</si>
  <si>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</si>
  <si>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</si>
  <si>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</si>
  <si>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</si>
  <si>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</si>
  <si>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</si>
  <si>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</si>
  <si>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</si>
  <si>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</si>
  <si>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</si>
  <si>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</si>
  <si>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</si>
  <si>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</si>
  <si>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</si>
  <si>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</si>
  <si>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</si>
  <si>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</si>
  <si>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</si>
  <si>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</si>
  <si>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</si>
  <si>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</si>
  <si>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</si>
  <si>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</si>
  <si>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</si>
  <si>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</si>
  <si>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</si>
  <si>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</si>
  <si>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</si>
  <si>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</si>
  <si>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</si>
  <si>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</si>
  <si>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</si>
  <si>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</si>
  <si>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</si>
  <si>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</si>
  <si>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</si>
  <si>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</si>
  <si>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</si>
  <si>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</si>
  <si>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</si>
  <si>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</si>
  <si>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</si>
  <si>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</si>
  <si>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</si>
  <si>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</si>
  <si>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</si>
  <si>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</si>
  <si>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</si>
  <si>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</si>
  <si>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</si>
  <si>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</si>
  <si>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</si>
  <si>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</si>
  <si>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</si>
  <si>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</si>
  <si>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</si>
  <si>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</si>
  <si>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</si>
  <si>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</si>
  <si>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</si>
  <si>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</si>
  <si>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</si>
  <si>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</si>
  <si>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</si>
  <si>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</si>
  <si>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</si>
  <si>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</si>
  <si>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</si>
  <si>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</si>
  <si>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</si>
  <si>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</si>
  <si>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</si>
  <si>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</si>
  <si>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</si>
  <si>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</si>
  <si>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</si>
  <si>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</si>
  <si>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</si>
  <si>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</si>
  <si>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</si>
  <si>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</si>
  <si>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</si>
  <si>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</si>
  <si>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</si>
  <si>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</si>
  <si>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</si>
  <si>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</si>
  <si>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</si>
  <si>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</si>
  <si>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</si>
  <si>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</si>
  <si>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</si>
  <si>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</si>
  <si>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</si>
  <si>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</si>
  <si>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</si>
  <si>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</si>
  <si>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</si>
  <si>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</si>
  <si>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</si>
  <si>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</si>
  <si>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</si>
  <si>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</si>
  <si>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</si>
  <si>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</si>
  <si>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</si>
  <si>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</si>
  <si>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</si>
  <si>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</si>
  <si>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</si>
  <si>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</si>
  <si>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</si>
  <si>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</si>
  <si>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</si>
  <si>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</si>
  <si>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</si>
  <si>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</si>
  <si>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</si>
  <si>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</si>
  <si>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</si>
  <si>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</si>
  <si>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</si>
  <si>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</si>
  <si>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</si>
  <si>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</si>
  <si>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</si>
  <si>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</si>
  <si>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</si>
  <si>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</si>
  <si>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</si>
  <si>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</si>
  <si>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</si>
  <si>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</si>
  <si>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</si>
  <si>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</si>
  <si>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</si>
  <si>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</si>
  <si>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</si>
  <si>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</si>
  <si>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</si>
  <si>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</si>
  <si>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</si>
  <si>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</si>
  <si>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</si>
  <si>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</si>
  <si>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</si>
  <si>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</si>
  <si>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</si>
  <si>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</si>
  <si>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</si>
  <si>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</si>
  <si>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</si>
  <si>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</si>
  <si>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</si>
  <si>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</si>
  <si>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</si>
  <si>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</si>
  <si>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</si>
  <si>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</si>
  <si>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</si>
  <si>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</si>
  <si>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</si>
  <si>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</si>
  <si>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</si>
  <si>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</si>
  <si>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</si>
  <si>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</si>
  <si>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</si>
  <si>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</si>
  <si>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</si>
  <si>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</si>
  <si>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</si>
  <si>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</si>
  <si>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</si>
  <si>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</si>
  <si>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</si>
  <si>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</si>
  <si>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</si>
  <si>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</si>
  <si>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</si>
  <si>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</si>
  <si>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</si>
  <si>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</si>
  <si>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</si>
  <si>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</si>
  <si>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</si>
  <si>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</si>
  <si>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</si>
  <si>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</si>
  <si>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</si>
  <si>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</si>
  <si>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</si>
  <si>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</si>
  <si>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</si>
  <si>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</si>
  <si>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</si>
  <si>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</si>
  <si>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</si>
  <si>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</si>
  <si>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</si>
  <si>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</si>
  <si>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</si>
  <si>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</si>
  <si>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</si>
  <si>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</si>
  <si>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</si>
  <si>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</si>
  <si>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</si>
  <si>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</si>
  <si>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</si>
  <si>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</si>
  <si>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</si>
  <si>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</si>
  <si>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</si>
  <si>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</si>
  <si>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</si>
  <si>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</si>
  <si>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</si>
  <si>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</si>
  <si>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</si>
  <si>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</si>
  <si>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</si>
  <si>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</si>
  <si>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</si>
  <si>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</si>
  <si>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</si>
  <si>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</si>
  <si>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</si>
  <si>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</si>
  <si>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</si>
  <si>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</si>
  <si>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</si>
  <si>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</si>
  <si>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</si>
  <si>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</si>
  <si>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</si>
  <si>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</si>
  <si>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</si>
  <si>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</si>
  <si>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</si>
  <si>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</si>
  <si>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</si>
  <si>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</si>
  <si>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</si>
  <si>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</si>
  <si>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</si>
  <si>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</si>
  <si>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</si>
  <si>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</si>
  <si>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</si>
  <si>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</si>
  <si>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</si>
  <si>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</si>
  <si>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</si>
  <si>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</si>
  <si>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</si>
  <si>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</si>
  <si>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</si>
  <si>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</si>
  <si>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</si>
  <si>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</si>
  <si>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</si>
  <si>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</si>
  <si>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</si>
  <si>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</si>
  <si>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</si>
  <si>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</si>
  <si>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</si>
  <si>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</si>
  <si>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</si>
  <si>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</si>
  <si>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</si>
  <si>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</si>
  <si>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</si>
  <si>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</si>
  <si>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</si>
  <si>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</si>
  <si>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</si>
  <si>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</si>
  <si>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</si>
  <si>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</si>
  <si>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</si>
  <si>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</si>
  <si>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</si>
  <si>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</si>
  <si>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</si>
  <si>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</si>
  <si>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</si>
  <si>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</si>
  <si>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</si>
  <si>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</si>
  <si>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</si>
  <si>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</si>
  <si>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</si>
  <si>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</si>
  <si>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</si>
  <si>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</si>
  <si>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</si>
  <si>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</si>
  <si>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</si>
  <si>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</si>
  <si>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</si>
  <si>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</si>
  <si>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</si>
  <si>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</si>
  <si>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</si>
  <si>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</si>
  <si>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</si>
  <si>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</si>
  <si>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</si>
  <si>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</si>
  <si>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</si>
  <si>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</si>
  <si>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</si>
  <si>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</si>
  <si>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</si>
  <si>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</si>
  <si>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</si>
  <si>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</si>
  <si>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</si>
  <si>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</si>
  <si>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</si>
  <si>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</si>
  <si>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</si>
  <si>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</si>
  <si>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</si>
  <si>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</si>
  <si>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</si>
  <si>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</si>
  <si>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</si>
  <si>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</si>
  <si>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</si>
  <si>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</si>
  <si>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</si>
  <si>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</si>
  <si>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</si>
  <si>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</si>
  <si>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</si>
  <si>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</si>
  <si>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</si>
  <si>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</si>
  <si>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</si>
  <si>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</si>
  <si>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</si>
  <si>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</si>
  <si>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</si>
  <si>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</si>
  <si>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</si>
  <si>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</si>
  <si>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</si>
  <si>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</si>
  <si>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</si>
  <si>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</si>
  <si>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</si>
  <si>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</si>
  <si>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</si>
  <si>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</si>
  <si>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</si>
  <si>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</si>
  <si>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</si>
  <si>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</si>
  <si>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</si>
  <si>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</si>
  <si>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</si>
  <si>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</si>
  <si>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</si>
  <si>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</si>
  <si>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</si>
  <si>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</si>
  <si>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</si>
  <si>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</si>
  <si>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</si>
  <si>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</si>
  <si>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</si>
  <si>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</si>
  <si>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</si>
  <si>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</si>
  <si>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</si>
  <si>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</si>
  <si>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</si>
  <si>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</si>
  <si>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</si>
  <si>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</si>
  <si>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</si>
  <si>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</si>
  <si>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</si>
  <si>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</si>
  <si>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</si>
  <si>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</si>
  <si>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</si>
  <si>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</si>
  <si>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</si>
  <si>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</si>
  <si>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</si>
  <si>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</si>
  <si>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</si>
  <si>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</si>
  <si>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</si>
  <si>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</si>
  <si>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</si>
  <si>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</si>
  <si>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</si>
  <si>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</si>
  <si>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</si>
  <si>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</si>
  <si>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</si>
  <si>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</si>
  <si>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</si>
  <si>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</si>
  <si>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</si>
  <si>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</si>
  <si>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</si>
  <si>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</si>
  <si>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</si>
  <si>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</si>
  <si>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</si>
  <si>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</si>
  <si>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</si>
  <si>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</si>
  <si>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</si>
  <si>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</si>
  <si>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</si>
  <si>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</si>
  <si>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</si>
  <si>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</si>
  <si>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</si>
  <si>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</si>
  <si>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</si>
  <si>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</si>
  <si>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</si>
  <si>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</si>
  <si>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</si>
  <si>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</si>
  <si>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</si>
  <si>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</si>
  <si>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</si>
  <si>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</si>
  <si>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</si>
  <si>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</si>
  <si>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</si>
  <si>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</si>
  <si>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</si>
  <si>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</si>
  <si>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</si>
  <si>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</si>
  <si>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</si>
  <si>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</si>
  <si>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</si>
  <si>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</si>
  <si>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</si>
  <si>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</si>
  <si>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</si>
  <si>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</si>
  <si>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</si>
  <si>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</si>
  <si>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</si>
  <si>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</si>
  <si>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</si>
  <si>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</si>
  <si>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</si>
  <si>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</si>
  <si>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</si>
  <si>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</si>
  <si>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</si>
  <si>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</si>
  <si>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</si>
  <si>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</si>
  <si>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</si>
  <si>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</si>
  <si>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</si>
  <si>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</si>
  <si>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</si>
  <si>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</si>
  <si>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</si>
  <si>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</si>
  <si>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</si>
  <si>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</si>
  <si>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</si>
  <si>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</si>
  <si>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</si>
  <si>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</si>
  <si>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</si>
  <si>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</si>
  <si>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</si>
  <si>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</si>
  <si>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</si>
  <si>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</si>
  <si>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</si>
  <si>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</si>
  <si>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</si>
  <si>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</si>
  <si>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</si>
  <si>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</si>
  <si>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</si>
  <si>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</si>
  <si>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</si>
  <si>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</si>
  <si>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</si>
  <si>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</si>
  <si>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</si>
  <si>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</si>
  <si>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</si>
  <si>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</si>
  <si>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</si>
  <si>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</si>
  <si>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</si>
  <si>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</si>
  <si>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</si>
  <si>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</si>
  <si>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</si>
  <si>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</si>
  <si>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</si>
  <si>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</si>
  <si>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</si>
  <si>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</si>
  <si>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</si>
  <si>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</si>
  <si>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</si>
  <si>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</si>
  <si>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</si>
  <si>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</si>
  <si>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</si>
  <si>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</si>
  <si>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</si>
  <si>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</si>
  <si>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</si>
  <si>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</si>
  <si>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</si>
  <si>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</si>
  <si>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</si>
  <si>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</si>
  <si>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</si>
  <si>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</si>
  <si>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</si>
  <si>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</si>
  <si>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</si>
  <si>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</si>
  <si>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</si>
  <si>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</si>
  <si>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</si>
  <si>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</si>
  <si>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</si>
  <si>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</si>
  <si>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</si>
  <si>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</si>
  <si>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</si>
  <si>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</si>
  <si>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</si>
  <si>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</si>
  <si>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</si>
  <si>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</si>
  <si>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</si>
  <si>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</si>
  <si>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</si>
  <si>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</si>
  <si>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</si>
  <si>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</si>
  <si>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</si>
  <si>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</si>
  <si>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</si>
  <si>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</si>
  <si>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</si>
  <si>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</si>
  <si>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</si>
  <si>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</si>
  <si>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</si>
  <si>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</si>
  <si>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</si>
  <si>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</si>
  <si>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</si>
  <si>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</si>
  <si>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</si>
  <si>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</si>
  <si>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</si>
  <si>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</si>
  <si>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</si>
  <si>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</si>
  <si>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</si>
  <si>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</si>
  <si>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</si>
  <si>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</si>
  <si>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</si>
  <si>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</si>
  <si>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</si>
  <si>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</si>
  <si>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</si>
  <si>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</si>
  <si>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</si>
  <si>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</si>
  <si>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</si>
  <si>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</si>
  <si>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</si>
  <si>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</si>
  <si>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</si>
  <si>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</si>
  <si>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</si>
  <si>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</si>
  <si>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</si>
  <si>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</si>
  <si>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</si>
  <si>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</si>
  <si>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</si>
  <si>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</si>
  <si>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</si>
  <si>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</si>
  <si>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</si>
  <si>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</si>
  <si>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</si>
  <si>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</si>
  <si>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</si>
  <si>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</si>
  <si>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</si>
  <si>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</si>
  <si>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</si>
  <si>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</si>
  <si>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</si>
  <si>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</si>
  <si>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</si>
  <si>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</si>
  <si>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</si>
  <si>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</si>
  <si>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</si>
  <si>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</si>
  <si>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</si>
  <si>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</si>
  <si>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</si>
  <si>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</si>
  <si>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</si>
  <si>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</si>
  <si>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</si>
  <si>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</si>
  <si>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</si>
  <si>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</si>
  <si>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</si>
  <si>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</si>
  <si>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</si>
  <si>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</si>
  <si>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</si>
  <si>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</si>
  <si>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</si>
  <si>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</si>
  <si>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</si>
  <si>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</si>
  <si>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</si>
  <si>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</si>
  <si>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</si>
  <si>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</si>
  <si>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</si>
  <si>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</si>
  <si>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</si>
  <si>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</si>
  <si>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</si>
  <si>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</si>
  <si>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</si>
  <si>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</si>
  <si>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</si>
  <si>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</si>
  <si>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</si>
  <si>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</si>
  <si>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</si>
  <si>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</si>
  <si>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</si>
  <si>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</si>
  <si>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</si>
  <si>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</si>
  <si>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</si>
  <si>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</si>
  <si>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</si>
  <si>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</si>
  <si>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</si>
  <si>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</si>
  <si>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</si>
  <si>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</si>
  <si>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</si>
  <si>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</si>
  <si>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</si>
  <si>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</si>
  <si>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</si>
  <si>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</si>
  <si>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</si>
  <si>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</si>
  <si>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</si>
  <si>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</si>
  <si>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</si>
  <si>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</si>
  <si>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</si>
  <si>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</si>
  <si>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</si>
  <si>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</si>
  <si>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</si>
  <si>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</si>
  <si>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</si>
  <si>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</si>
  <si>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</si>
  <si>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</si>
  <si>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</si>
  <si>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</si>
  <si>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</si>
  <si>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</si>
  <si>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</si>
  <si>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</si>
  <si>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</si>
  <si>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</si>
  <si>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</si>
  <si>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</si>
  <si>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</si>
  <si>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</si>
  <si>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</si>
  <si>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</si>
  <si>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</si>
  <si>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</si>
  <si>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</si>
  <si>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</si>
  <si>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</si>
  <si>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</si>
  <si>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</si>
  <si>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</si>
  <si>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</si>
  <si>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</si>
  <si>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</si>
  <si>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</si>
  <si>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</si>
  <si>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</si>
  <si>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</si>
  <si>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</si>
  <si>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</si>
  <si>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</si>
  <si>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</si>
  <si>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</si>
  <si>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</si>
  <si>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</si>
  <si>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</si>
  <si>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</si>
  <si>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</si>
  <si>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</si>
  <si>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</si>
  <si>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</si>
  <si>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</si>
  <si>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</si>
  <si>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</si>
  <si>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</si>
  <si>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</si>
  <si>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</si>
  <si>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</si>
  <si>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</si>
  <si>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</si>
  <si>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</si>
  <si>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</si>
  <si>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</si>
  <si>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</si>
  <si>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</si>
  <si>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</si>
  <si>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</si>
  <si>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</si>
  <si>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</si>
  <si>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</si>
  <si>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</si>
  <si>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</si>
  <si>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</si>
  <si>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</si>
  <si>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</si>
  <si>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</si>
  <si>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</si>
  <si>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</si>
  <si>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</si>
  <si>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</si>
  <si>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</si>
  <si>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</si>
  <si>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</si>
  <si>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</si>
  <si>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</si>
  <si>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</si>
  <si>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</si>
  <si>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</si>
  <si>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</si>
  <si>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</si>
  <si>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</si>
  <si>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</si>
  <si>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</si>
  <si>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</si>
  <si>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</si>
  <si>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</si>
  <si>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</si>
  <si>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</si>
  <si>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</si>
  <si>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</si>
  <si>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</si>
  <si>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</si>
  <si>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</si>
  <si>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</si>
  <si>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</si>
  <si>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</si>
  <si>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</si>
  <si>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</si>
  <si>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</si>
  <si>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</si>
  <si>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</si>
  <si>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</si>
  <si>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</si>
  <si>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</si>
  <si>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</si>
  <si>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</si>
  <si>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</si>
  <si>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</si>
  <si>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</si>
  <si>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</si>
  <si>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</si>
  <si>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</si>
  <si>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</si>
  <si>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</si>
  <si>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</si>
  <si>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</si>
  <si>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</si>
  <si>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</si>
  <si>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</si>
  <si>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</si>
  <si>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</si>
  <si>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</si>
  <si>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</si>
  <si>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</si>
  <si>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</si>
  <si>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</si>
  <si>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</si>
  <si>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</si>
  <si>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</si>
  <si>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</si>
  <si>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</si>
  <si>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</si>
  <si>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</si>
  <si>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</si>
  <si>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</si>
  <si>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</si>
  <si>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</si>
  <si>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</si>
  <si>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</si>
  <si>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</si>
  <si>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</si>
  <si>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</si>
  <si>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</si>
  <si>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</si>
  <si>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</si>
  <si>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</si>
  <si>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</si>
  <si>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</si>
  <si>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</si>
  <si>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</si>
  <si>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</si>
  <si>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</si>
  <si>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</si>
  <si>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</si>
  <si>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</si>
  <si>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</si>
  <si>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</si>
  <si>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</si>
  <si>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</si>
  <si>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</si>
  <si>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</si>
  <si>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</si>
  <si>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</si>
  <si>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</si>
  <si>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</si>
  <si>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</si>
  <si>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</si>
  <si>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</si>
  <si>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</si>
  <si>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</si>
  <si>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</si>
  <si>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</si>
  <si>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</si>
  <si>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</si>
  <si>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</si>
  <si>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</si>
  <si>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</si>
  <si>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</si>
  <si>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</si>
  <si>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</si>
  <si>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</si>
  <si>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</si>
  <si>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</si>
  <si>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</si>
  <si>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</si>
  <si>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</si>
  <si>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</si>
  <si>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</si>
  <si>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</si>
  <si>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</si>
  <si>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</si>
  <si>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</si>
  <si>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</si>
  <si>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</si>
  <si>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</si>
  <si>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</si>
  <si>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</si>
  <si>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</si>
  <si>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</si>
  <si>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</si>
  <si>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</si>
  <si>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</si>
  <si>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</si>
  <si>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</si>
  <si>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</si>
  <si>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</si>
  <si>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</si>
  <si>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</si>
  <si>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</si>
  <si>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</si>
  <si>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</si>
  <si>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</si>
  <si>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</si>
  <si>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</si>
  <si>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</si>
  <si>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</si>
  <si>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</si>
  <si>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</si>
  <si>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</si>
  <si>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</si>
  <si>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</si>
  <si>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</si>
  <si>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</si>
  <si>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</si>
  <si>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</si>
  <si>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</si>
  <si>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</si>
  <si>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</si>
  <si>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</si>
  <si>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</si>
  <si>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</si>
  <si>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</si>
  <si>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</si>
  <si>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</si>
  <si>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</si>
  <si>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</si>
  <si>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</si>
  <si>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</si>
  <si>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</si>
  <si>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</si>
  <si>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</si>
  <si>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</si>
  <si>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</si>
  <si>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</si>
  <si>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</si>
  <si>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</si>
  <si>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</si>
  <si>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</si>
  <si>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</si>
  <si>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</si>
  <si>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</si>
  <si>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</si>
  <si>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</si>
  <si>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</si>
  <si>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</si>
  <si>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</si>
  <si>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</si>
  <si>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</si>
  <si>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</si>
  <si>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</si>
  <si>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</si>
  <si>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</si>
  <si>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</si>
  <si>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</si>
  <si>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</si>
  <si>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</si>
  <si>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</si>
  <si>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</si>
  <si>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</si>
  <si>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</si>
  <si>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</si>
  <si>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</si>
  <si>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</si>
  <si>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</si>
  <si>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</si>
  <si>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</si>
  <si>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</si>
  <si>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</si>
  <si>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</si>
  <si>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</si>
  <si>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</si>
  <si>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</si>
  <si>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</si>
  <si>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</si>
  <si>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</si>
  <si>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</si>
  <si>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</si>
  <si>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</si>
  <si>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</si>
  <si>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</si>
  <si>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</si>
  <si>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</si>
  <si>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</si>
  <si>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</si>
  <si>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</si>
  <si>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</si>
  <si>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</si>
  <si>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</si>
  <si>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</si>
  <si>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</si>
  <si>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</si>
  <si>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</si>
  <si>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</si>
  <si>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</si>
  <si>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</si>
  <si>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</si>
  <si>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</si>
  <si>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</si>
  <si>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</si>
  <si>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</si>
  <si>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</si>
  <si>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</si>
  <si>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</si>
  <si>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</si>
  <si>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</si>
  <si>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</si>
  <si>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</si>
  <si>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</si>
  <si>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</si>
  <si>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</si>
  <si>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</si>
  <si>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</si>
  <si>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</si>
  <si>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</si>
  <si>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</si>
  <si>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</si>
  <si>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</si>
  <si>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</si>
  <si>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</si>
  <si>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</si>
  <si>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</si>
  <si>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</si>
  <si>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</si>
  <si>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</si>
  <si>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</si>
  <si>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</si>
  <si>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</si>
  <si>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</si>
  <si>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</si>
  <si>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</si>
  <si>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</si>
  <si>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</si>
  <si>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</si>
  <si>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</si>
  <si>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</si>
  <si>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</si>
  <si>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</si>
  <si>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</si>
  <si>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</si>
  <si>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</si>
  <si>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</si>
  <si>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</si>
  <si>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</si>
  <si>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</si>
  <si>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</si>
  <si>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</si>
  <si>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</si>
  <si>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</si>
  <si>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</si>
  <si>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</si>
  <si>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</si>
  <si>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</si>
  <si>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</si>
  <si>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</si>
  <si>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</si>
  <si>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</si>
  <si>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</si>
  <si>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</si>
  <si>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</si>
  <si>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</si>
  <si>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</si>
  <si>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</si>
  <si>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</si>
  <si>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</si>
  <si>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</si>
  <si>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</si>
  <si>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</si>
  <si>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</si>
  <si>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</si>
  <si>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</si>
  <si>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</si>
  <si>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</si>
  <si>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</si>
  <si>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</si>
  <si>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</si>
  <si>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</si>
  <si>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</si>
  <si>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</si>
  <si>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</si>
  <si>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</si>
  <si>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</si>
  <si>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</si>
  <si>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</si>
  <si>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</si>
  <si>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</si>
  <si>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</si>
  <si>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</si>
  <si>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</si>
  <si>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</si>
  <si>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</si>
  <si>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</si>
  <si>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</si>
  <si>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</si>
  <si>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</si>
  <si>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</si>
  <si>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</si>
  <si>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</si>
  <si>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</si>
  <si>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</si>
  <si>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</si>
  <si>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</si>
  <si>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</si>
  <si>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</si>
  <si>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</si>
  <si>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</si>
  <si>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</si>
  <si>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</si>
  <si>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</si>
  <si>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</si>
  <si>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</si>
  <si>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</si>
  <si>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</si>
  <si>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</si>
  <si>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</si>
  <si>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</si>
  <si>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</si>
  <si>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</si>
  <si>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</si>
  <si>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</si>
  <si>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</si>
  <si>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</si>
  <si>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</si>
  <si>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</si>
  <si>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</si>
  <si>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</si>
  <si>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</si>
  <si>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</si>
  <si>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</si>
  <si>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</si>
  <si>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</si>
  <si>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</si>
  <si>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</si>
  <si>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</si>
  <si>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</si>
  <si>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</si>
  <si>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</si>
  <si>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</si>
  <si>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</si>
  <si>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</si>
  <si>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</si>
  <si>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</si>
  <si>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</si>
  <si>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</si>
  <si>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</si>
  <si>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</si>
  <si>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</si>
  <si>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</si>
  <si>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</si>
  <si>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</si>
  <si>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</si>
  <si>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</si>
  <si>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</si>
  <si>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</si>
  <si>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</si>
  <si>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</si>
  <si>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</si>
  <si>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</si>
  <si>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</si>
  <si>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</si>
  <si>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</si>
  <si>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</si>
  <si>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</si>
  <si>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</si>
  <si>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</si>
  <si>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</si>
  <si>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</si>
  <si>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</si>
  <si>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</si>
  <si>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</si>
  <si>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</si>
  <si>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</si>
  <si>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</si>
  <si>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</si>
  <si>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</si>
  <si>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</si>
  <si>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</si>
  <si>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</si>
  <si>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</si>
  <si>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</si>
  <si>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</si>
  <si>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</si>
  <si>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</si>
  <si>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</si>
  <si>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</si>
  <si>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</si>
  <si>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</si>
  <si>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</si>
  <si>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</si>
  <si>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</si>
  <si>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</si>
  <si>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</si>
  <si>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</si>
  <si>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</si>
  <si>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</si>
  <si>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</si>
  <si>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</si>
  <si>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</si>
  <si>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</si>
  <si>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</si>
  <si>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</si>
  <si>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</si>
  <si>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</si>
  <si>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</si>
  <si>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</si>
  <si>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</si>
  <si>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</si>
  <si>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</si>
  <si>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</si>
  <si>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</si>
  <si>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</si>
  <si>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</si>
  <si>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</si>
  <si>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</si>
  <si>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</si>
  <si>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</si>
  <si>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</si>
  <si>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</si>
  <si>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</si>
  <si>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</si>
  <si>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</si>
  <si>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</si>
  <si>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</si>
  <si>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</si>
  <si>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</si>
  <si>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</si>
  <si>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</si>
  <si>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</si>
  <si>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</si>
  <si>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</si>
  <si>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</si>
  <si>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</si>
  <si>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</si>
  <si>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</si>
  <si>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</si>
  <si>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</si>
  <si>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</si>
  <si>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</si>
  <si>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</si>
  <si>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</si>
  <si>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</si>
  <si>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</si>
  <si>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</si>
  <si>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</si>
  <si>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</si>
  <si>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</si>
  <si>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</si>
  <si>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</si>
  <si>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</si>
  <si>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</si>
  <si>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</si>
  <si>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</si>
  <si>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</si>
  <si>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</si>
  <si>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</si>
  <si>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</si>
  <si>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</si>
  <si>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</si>
  <si>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</si>
  <si>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</si>
  <si>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</si>
  <si>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</si>
  <si>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</si>
  <si>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</si>
  <si>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</si>
  <si>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</si>
  <si>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</si>
  <si>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</si>
  <si>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</si>
  <si>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</si>
  <si>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</si>
  <si>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</si>
  <si>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</si>
  <si>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</si>
  <si>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</si>
  <si>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</si>
  <si>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</si>
  <si>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</si>
  <si>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</si>
  <si>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</si>
  <si>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</si>
  <si>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</si>
  <si>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</si>
  <si>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</si>
  <si>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</si>
  <si>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</si>
  <si>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</si>
  <si>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</si>
  <si>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</si>
  <si>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</si>
  <si>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</si>
  <si>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</si>
  <si>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</si>
  <si>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</si>
  <si>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</si>
  <si>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</si>
  <si>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</si>
  <si>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</si>
  <si>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</si>
  <si>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</si>
  <si>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</si>
  <si>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</si>
  <si>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</si>
  <si>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</si>
  <si>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</si>
  <si>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</si>
  <si>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</si>
  <si>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</si>
  <si>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</si>
  <si>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</si>
  <si>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</si>
  <si>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</si>
  <si>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</si>
  <si>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</si>
  <si>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</si>
  <si>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</si>
  <si>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</si>
  <si>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</si>
  <si>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</si>
  <si>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</si>
  <si>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</si>
  <si>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</si>
  <si>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</si>
  <si>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</si>
  <si>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</si>
  <si>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</si>
  <si>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</si>
  <si>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</si>
  <si>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</si>
  <si>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</si>
  <si>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</si>
  <si>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</si>
  <si>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</si>
  <si>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</si>
  <si>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</si>
  <si>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</si>
  <si>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</si>
  <si>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</si>
  <si>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</si>
  <si>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</si>
  <si>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</si>
  <si>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</si>
  <si>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</si>
  <si>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</si>
  <si>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</si>
  <si>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</si>
  <si>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</si>
  <si>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</si>
  <si>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</si>
  <si>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</si>
  <si>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</si>
  <si>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</si>
  <si>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</si>
  <si>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</si>
  <si>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</si>
  <si>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</si>
  <si>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</si>
  <si>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</si>
  <si>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</si>
  <si>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</si>
  <si>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</si>
  <si>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</si>
  <si>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</si>
  <si>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</si>
  <si>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</si>
  <si>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</si>
  <si>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</si>
  <si>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</si>
  <si>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</si>
  <si>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</si>
  <si>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</si>
  <si>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</si>
  <si>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</si>
  <si>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</si>
  <si>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</si>
  <si>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</si>
  <si>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</si>
  <si>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</si>
  <si>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</si>
  <si>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</si>
  <si>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</si>
  <si>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</si>
  <si>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</si>
  <si>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</si>
  <si>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</si>
  <si>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</si>
  <si>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</si>
  <si>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</si>
  <si>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</si>
  <si>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</si>
  <si>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</si>
  <si>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</si>
  <si>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</si>
  <si>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</si>
  <si>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</si>
  <si>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</si>
  <si>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</si>
  <si>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</si>
  <si>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</si>
  <si>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</si>
  <si>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</si>
  <si>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</si>
  <si>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</si>
  <si>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</si>
  <si>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</si>
  <si>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</si>
  <si>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</si>
  <si>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</si>
  <si>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</si>
  <si>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</si>
  <si>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</si>
  <si>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</si>
  <si>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</si>
  <si>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</si>
  <si>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</si>
  <si>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</si>
  <si>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</si>
  <si>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</si>
  <si>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</si>
  <si>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</si>
  <si>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</si>
  <si>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</si>
  <si>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</si>
  <si>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</si>
  <si>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</si>
  <si>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</si>
  <si>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</si>
  <si>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</si>
  <si>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</si>
  <si>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</si>
  <si>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</si>
  <si>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</si>
  <si>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</si>
  <si>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</si>
  <si>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</si>
  <si>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</si>
  <si>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</si>
  <si>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</si>
  <si>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</si>
  <si>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</si>
  <si>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</si>
  <si>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</si>
  <si>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</si>
  <si>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</si>
  <si>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</si>
  <si>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</si>
  <si>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</si>
  <si>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</si>
  <si>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</si>
  <si>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</si>
  <si>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</si>
  <si>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</si>
  <si>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</si>
  <si>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</si>
  <si>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</si>
  <si>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</si>
  <si>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</si>
  <si>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</si>
  <si>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</si>
  <si>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</si>
  <si>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</si>
  <si>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</si>
  <si>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</si>
  <si>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</si>
  <si>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</si>
  <si>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</si>
  <si>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</si>
  <si>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</si>
  <si>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</si>
  <si>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</si>
  <si>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</si>
  <si>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</si>
  <si>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</si>
  <si>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</si>
  <si>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</si>
  <si>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</si>
  <si>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</si>
  <si>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</si>
  <si>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</si>
  <si>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</si>
  <si>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</si>
  <si>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</si>
  <si>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</si>
  <si>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</si>
  <si>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</si>
  <si>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</si>
  <si>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</si>
  <si>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</si>
  <si>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</si>
  <si>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</si>
  <si>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</si>
  <si>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</si>
  <si>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</si>
  <si>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</si>
  <si>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</si>
  <si>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</si>
  <si>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</si>
  <si>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</si>
  <si>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</si>
  <si>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</si>
  <si>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</si>
  <si>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</si>
  <si>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</si>
  <si>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</si>
  <si>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</si>
  <si>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</si>
  <si>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</si>
  <si>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</si>
  <si>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</si>
  <si>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</si>
  <si>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</si>
  <si>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</si>
  <si>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</si>
  <si>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</si>
  <si>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</si>
  <si>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</si>
  <si>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</si>
  <si>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</si>
  <si>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</si>
  <si>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</si>
  <si>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</si>
  <si>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</si>
  <si>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</si>
  <si>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</si>
  <si>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</si>
  <si>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</si>
  <si>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</si>
  <si>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</si>
  <si>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</si>
  <si>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</si>
  <si>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</si>
  <si>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</si>
  <si>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</si>
  <si>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</si>
  <si>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</si>
  <si>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</si>
  <si>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</si>
  <si>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</si>
  <si>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</si>
  <si>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</si>
  <si>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</si>
  <si>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</si>
  <si>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</si>
  <si>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</si>
  <si>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</si>
  <si>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</si>
  <si>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</si>
  <si>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</si>
  <si>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</si>
  <si>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</si>
  <si>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</si>
  <si>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</si>
  <si>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</si>
  <si>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</si>
  <si>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</si>
  <si>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</si>
  <si>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</si>
  <si>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</si>
  <si>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</si>
  <si>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</si>
  <si>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</si>
  <si>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</si>
  <si>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</si>
  <si>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</si>
  <si>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</si>
  <si>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</si>
  <si>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</si>
  <si>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</si>
  <si>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</si>
  <si>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</si>
  <si>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</si>
  <si>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</si>
  <si>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</si>
  <si>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</si>
  <si>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</si>
  <si>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</si>
  <si>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</si>
  <si>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</si>
  <si>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</si>
  <si>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</si>
  <si>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</si>
  <si>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</si>
  <si>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</si>
  <si>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</si>
  <si>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</si>
  <si>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</si>
  <si>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</si>
  <si>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</si>
  <si>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</si>
  <si>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</si>
  <si>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</si>
  <si>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</si>
  <si>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</si>
  <si>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</si>
  <si>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</si>
  <si>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</si>
  <si>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</si>
  <si>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</si>
  <si>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</si>
  <si>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</si>
  <si>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</si>
  <si>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</si>
  <si>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</si>
  <si>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</si>
  <si>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</si>
  <si>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</si>
  <si>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</si>
  <si>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</si>
  <si>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</si>
  <si>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</si>
  <si>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</si>
  <si>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</si>
  <si>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</si>
  <si>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</si>
  <si>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</si>
  <si>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</si>
  <si>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</si>
  <si>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</si>
  <si>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</si>
  <si>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</si>
  <si>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</si>
  <si>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</si>
  <si>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</si>
  <si>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</si>
  <si>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</si>
  <si>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</si>
  <si>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</si>
  <si>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</si>
  <si>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</si>
  <si>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</si>
  <si>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</si>
  <si>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</si>
  <si>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</si>
  <si>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</si>
  <si>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</si>
  <si>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</si>
  <si>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</si>
  <si>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</si>
  <si>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</si>
  <si>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</si>
  <si>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</si>
  <si>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</si>
  <si>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</si>
  <si>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</si>
  <si>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</si>
  <si>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</si>
  <si>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</si>
  <si>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</si>
  <si>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</si>
  <si>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</si>
  <si>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</si>
  <si>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</si>
  <si>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</si>
  <si>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</si>
  <si>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</si>
  <si>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</si>
  <si>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</si>
  <si>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</si>
  <si>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</si>
  <si>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</si>
  <si>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</si>
  <si>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</si>
  <si>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</si>
  <si>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</si>
  <si>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</si>
  <si>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</si>
  <si>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</si>
  <si>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</si>
  <si>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</si>
  <si>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</si>
  <si>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</si>
  <si>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</si>
  <si>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</si>
  <si>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</si>
  <si>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</si>
  <si>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</si>
  <si>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</si>
  <si>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</si>
  <si>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</si>
  <si>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</si>
  <si>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</si>
  <si>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</si>
  <si>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</si>
  <si>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</si>
  <si>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</si>
  <si>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</si>
  <si>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</si>
  <si>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</si>
  <si>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</si>
  <si>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</si>
  <si>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</si>
  <si>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</si>
  <si>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</si>
  <si>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</si>
  <si>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</si>
  <si>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</si>
  <si>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</si>
  <si>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</si>
  <si>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</si>
  <si>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</si>
  <si>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</si>
  <si>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</si>
  <si>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</si>
  <si>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</si>
  <si>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</si>
  <si>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</si>
  <si>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</si>
  <si>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</si>
  <si>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</si>
  <si>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</si>
  <si>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</si>
  <si>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</si>
  <si>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</si>
  <si>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</si>
  <si>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</si>
  <si>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</si>
  <si>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</si>
  <si>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</si>
  <si>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</si>
  <si>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</si>
  <si>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</si>
  <si>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</si>
  <si>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</si>
  <si>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</si>
  <si>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</si>
  <si>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</si>
  <si>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</si>
  <si>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</si>
  <si>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</si>
  <si>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</si>
  <si>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</si>
  <si>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</si>
  <si>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</si>
  <si>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</si>
  <si>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</si>
  <si>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</si>
  <si>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</si>
  <si>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</si>
  <si>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</si>
  <si>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</si>
  <si>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</si>
  <si>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</si>
  <si>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</si>
  <si>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</si>
  <si>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</si>
  <si>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</si>
  <si>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</si>
  <si>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</si>
  <si>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</si>
  <si>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</si>
  <si>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</si>
  <si>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</si>
  <si>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</si>
  <si>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</si>
  <si>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</si>
  <si>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</si>
  <si>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</si>
  <si>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</si>
  <si>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</si>
  <si>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</si>
  <si>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</si>
  <si>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</si>
  <si>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</si>
  <si>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</si>
  <si>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</si>
  <si>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</si>
  <si>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</si>
  <si>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</si>
  <si>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</si>
  <si>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</si>
  <si>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</si>
  <si>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</si>
  <si>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</si>
  <si>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</si>
  <si>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</si>
  <si>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</si>
  <si>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</si>
  <si>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</si>
  <si>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</si>
  <si>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</si>
  <si>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</si>
  <si>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</si>
  <si>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</si>
  <si>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</si>
  <si>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</si>
  <si>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</si>
  <si>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</si>
  <si>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</si>
  <si>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</si>
  <si>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</si>
  <si>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</si>
  <si>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</si>
  <si>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</si>
  <si>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</si>
  <si>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</si>
  <si>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</si>
  <si>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</si>
  <si>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</si>
  <si>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</si>
  <si>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</si>
  <si>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</si>
  <si>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</si>
  <si>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</si>
  <si>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</si>
  <si>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</si>
  <si>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</si>
  <si>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</si>
  <si>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</si>
  <si>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</si>
  <si>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</si>
  <si>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</si>
  <si>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</si>
  <si>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</si>
  <si>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</si>
  <si>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</si>
  <si>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</si>
  <si>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</si>
  <si>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</si>
  <si>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</si>
  <si>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</si>
  <si>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</si>
  <si>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</si>
  <si>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</si>
  <si>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</si>
  <si>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</si>
  <si>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</si>
  <si>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</si>
  <si>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</si>
  <si>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</si>
  <si>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</si>
  <si>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</si>
  <si>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</si>
  <si>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</si>
  <si>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</si>
  <si>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</si>
  <si>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</si>
  <si>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</si>
  <si>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</si>
  <si>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</si>
  <si>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</si>
  <si>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</si>
  <si>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</si>
  <si>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</si>
  <si>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</si>
  <si>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</si>
  <si>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</si>
  <si>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</si>
  <si>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</si>
  <si>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</si>
  <si>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</si>
  <si>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</si>
  <si>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</si>
  <si>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</si>
  <si>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</si>
  <si>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</si>
  <si>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</si>
  <si>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</si>
  <si>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</si>
  <si>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</si>
  <si>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</si>
  <si>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</si>
  <si>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</si>
  <si>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</si>
  <si>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</si>
  <si>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</si>
  <si>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</si>
  <si>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</si>
  <si>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</si>
  <si>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</si>
  <si>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</si>
  <si>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</si>
  <si>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</si>
  <si>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</si>
  <si>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</si>
  <si>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</si>
  <si>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</si>
  <si>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</si>
  <si>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</si>
  <si>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</si>
  <si>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</si>
  <si>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</si>
  <si>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</si>
  <si>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</si>
  <si>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</si>
  <si>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</si>
  <si>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</si>
  <si>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</si>
  <si>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</si>
  <si>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</si>
  <si>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</si>
  <si>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</si>
  <si>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</si>
  <si>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</si>
  <si>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</si>
  <si>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</si>
  <si>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</si>
  <si>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</si>
  <si>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</si>
  <si>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</si>
  <si>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</si>
  <si>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</si>
  <si>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</si>
  <si>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</si>
  <si>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</si>
  <si>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</si>
  <si>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</si>
  <si>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</si>
  <si>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</si>
  <si>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</si>
  <si>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</si>
  <si>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</si>
  <si>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</si>
  <si>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</si>
  <si>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</si>
  <si>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</si>
  <si>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</si>
  <si>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</si>
  <si>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</si>
  <si>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</si>
  <si>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</si>
  <si>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</si>
  <si>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</si>
  <si>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</si>
  <si>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</si>
  <si>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</si>
  <si>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</si>
  <si>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</si>
  <si>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</si>
  <si>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</si>
  <si>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</si>
  <si>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</si>
  <si>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</si>
  <si>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</si>
  <si>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</si>
  <si>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</si>
  <si>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</si>
  <si>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</si>
  <si>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</si>
  <si>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</si>
  <si>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</si>
  <si>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</si>
  <si>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</si>
  <si>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</si>
  <si>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</si>
  <si>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</si>
  <si>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</si>
  <si>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</si>
  <si>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</si>
  <si>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</si>
  <si>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</si>
  <si>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</si>
  <si>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</si>
  <si>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</si>
  <si>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</si>
  <si>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</si>
  <si>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</si>
  <si>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</si>
  <si>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</si>
  <si>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</si>
  <si>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</si>
  <si>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</si>
  <si>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</si>
  <si>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</si>
  <si>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</si>
  <si>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</si>
  <si>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</si>
  <si>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</si>
  <si>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</si>
  <si>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</si>
  <si>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</si>
  <si>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</si>
  <si>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</si>
  <si>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</si>
  <si>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</si>
  <si>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</si>
  <si>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</si>
  <si>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</si>
  <si>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</si>
  <si>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</si>
  <si>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</si>
  <si>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</si>
  <si>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</si>
  <si>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</si>
  <si>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</si>
  <si>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</si>
  <si>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</si>
  <si>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</si>
  <si>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</si>
  <si>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</si>
  <si>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</si>
  <si>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</si>
  <si>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</si>
  <si>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</si>
  <si>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</si>
  <si>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</si>
  <si>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</si>
  <si>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</si>
  <si>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</si>
  <si>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</si>
  <si>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</si>
  <si>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</si>
  <si>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</si>
  <si>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</si>
  <si>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</si>
  <si>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</si>
  <si>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</si>
  <si>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</si>
  <si>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</si>
  <si>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</si>
  <si>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</si>
  <si>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</si>
  <si>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</si>
  <si>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</si>
  <si>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</si>
  <si>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</si>
  <si>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</si>
  <si>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</si>
  <si>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</si>
  <si>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</si>
  <si>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</si>
  <si>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</si>
  <si>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</si>
  <si>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</si>
  <si>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</si>
  <si>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</si>
  <si>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</si>
  <si>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</si>
  <si>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</si>
  <si>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</si>
  <si>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</si>
  <si>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</si>
  <si>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</si>
  <si>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</si>
  <si>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</si>
  <si>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</si>
  <si>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</si>
  <si>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</si>
  <si>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</si>
  <si>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</si>
  <si>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</si>
  <si>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</si>
  <si>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</si>
  <si>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</si>
  <si>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</si>
  <si>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</si>
  <si>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</si>
  <si>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</si>
  <si>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</si>
  <si>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</si>
  <si>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</si>
  <si>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</si>
  <si>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</si>
  <si>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</si>
  <si>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</si>
  <si>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</si>
  <si>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</si>
  <si>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</si>
  <si>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</si>
  <si>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</si>
  <si>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</si>
  <si>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</si>
  <si>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</si>
  <si>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</si>
  <si>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</si>
  <si>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</si>
  <si>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</si>
  <si>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</si>
  <si>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</si>
  <si>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</si>
  <si>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</si>
  <si>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</si>
  <si>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</si>
  <si>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</si>
  <si>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</si>
  <si>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</si>
  <si>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</si>
  <si>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</si>
  <si>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</si>
  <si>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</si>
  <si>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</si>
  <si>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</si>
  <si>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</si>
  <si>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</si>
  <si>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</si>
  <si>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</si>
  <si>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</si>
  <si>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</si>
  <si>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</si>
  <si>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</si>
  <si>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</si>
  <si>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</si>
  <si>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</si>
  <si>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</si>
  <si>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</si>
  <si>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</si>
  <si>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</si>
  <si>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</si>
  <si>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</si>
  <si>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</si>
  <si>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</si>
  <si>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</si>
  <si>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</si>
  <si>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</si>
  <si>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</si>
  <si>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</si>
  <si>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</si>
  <si>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</si>
  <si>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</si>
  <si>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</si>
  <si>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</si>
  <si>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</si>
  <si>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</si>
  <si>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</si>
  <si>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</si>
  <si>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</si>
  <si>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</si>
  <si>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</si>
  <si>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</si>
  <si>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</si>
  <si>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</si>
  <si>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</si>
  <si>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</si>
  <si>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</si>
  <si>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</si>
  <si>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</si>
  <si>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</si>
  <si>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</si>
  <si>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</si>
  <si>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</si>
  <si>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</si>
  <si>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</si>
  <si>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</si>
  <si>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</si>
  <si>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</si>
  <si>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</si>
  <si>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</si>
  <si>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</si>
  <si>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</si>
  <si>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</si>
  <si>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</si>
  <si>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</si>
  <si>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</si>
  <si>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</si>
  <si>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</si>
  <si>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</si>
  <si>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</si>
  <si>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</si>
  <si>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</si>
  <si>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</si>
  <si>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</si>
  <si>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</si>
  <si>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</si>
  <si>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</si>
  <si>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</si>
  <si>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</si>
  <si>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</si>
  <si>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</si>
  <si>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</si>
  <si>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</si>
  <si>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</si>
  <si>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</si>
  <si>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</si>
  <si>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</si>
  <si>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</si>
  <si>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</si>
  <si>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</si>
  <si>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</si>
  <si>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</si>
  <si>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</si>
  <si>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</si>
  <si>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</si>
  <si>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</si>
  <si>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</si>
  <si>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</si>
  <si>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</si>
  <si>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</si>
  <si>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</si>
  <si>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</si>
  <si>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</si>
  <si>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</si>
  <si>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</si>
  <si>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</si>
  <si>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</si>
  <si>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</si>
  <si>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</si>
  <si>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</si>
  <si>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</si>
  <si>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</si>
  <si>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</si>
  <si>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</si>
  <si>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</si>
  <si>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</si>
  <si>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</si>
  <si>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</si>
  <si>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</si>
  <si>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</si>
  <si>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</si>
  <si>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</si>
  <si>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</si>
  <si>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</si>
  <si>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</si>
  <si>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</si>
  <si>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</si>
  <si>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</si>
  <si>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</si>
  <si>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</si>
  <si>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</si>
  <si>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</si>
  <si>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</si>
  <si>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</si>
  <si>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</si>
  <si>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</si>
  <si>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</si>
  <si>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</si>
  <si>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</si>
  <si>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</si>
  <si>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</si>
  <si>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</si>
  <si>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</si>
  <si>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</si>
  <si>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</si>
  <si>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</si>
  <si>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</si>
  <si>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</si>
  <si>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</si>
  <si>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</si>
  <si>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</si>
  <si>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</si>
  <si>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</si>
  <si>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</si>
  <si>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</si>
  <si>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</si>
  <si>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</si>
  <si>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</si>
  <si>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</si>
  <si>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</si>
  <si>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</si>
  <si>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</si>
  <si>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</si>
  <si>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</si>
  <si>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</si>
  <si>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</si>
  <si>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</si>
  <si>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</si>
  <si>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</si>
  <si>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</si>
  <si>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</si>
  <si>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</si>
  <si>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</si>
  <si>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</si>
  <si>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</si>
  <si>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</si>
  <si>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</si>
  <si>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</si>
  <si>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</si>
  <si>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</si>
  <si>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</si>
  <si>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</si>
  <si>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</si>
  <si>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</si>
  <si>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</si>
  <si>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</si>
  <si>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</si>
  <si>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</si>
  <si>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</si>
  <si>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</si>
  <si>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</si>
  <si>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</si>
  <si>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</si>
  <si>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</si>
  <si>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</si>
  <si>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</si>
  <si>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</si>
  <si>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</si>
  <si>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</si>
  <si>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</si>
  <si>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</si>
  <si>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</si>
  <si>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</si>
  <si>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</si>
  <si>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</si>
  <si>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</si>
  <si>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</si>
  <si>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</si>
  <si>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</si>
  <si>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</si>
  <si>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</si>
  <si>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</si>
  <si>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</si>
  <si>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</si>
  <si>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</si>
  <si>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</si>
  <si>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</si>
  <si>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</si>
  <si>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</si>
  <si>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</si>
  <si>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</si>
  <si>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</si>
  <si>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</si>
  <si>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</si>
  <si>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</si>
  <si>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</si>
  <si>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</si>
  <si>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</si>
  <si>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</si>
  <si>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</si>
  <si>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</si>
  <si>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</si>
  <si>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</si>
  <si>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</si>
  <si>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</si>
  <si>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</si>
  <si>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</si>
  <si>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</si>
  <si>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</si>
  <si>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</si>
  <si>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</si>
  <si>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</si>
  <si>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</si>
  <si>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</si>
  <si>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</si>
  <si>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</si>
  <si>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</si>
  <si>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</si>
  <si>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</si>
  <si>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</si>
  <si>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</si>
  <si>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</si>
  <si>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</si>
  <si>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</si>
  <si>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</si>
  <si>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</si>
  <si>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</si>
  <si>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</si>
  <si>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</si>
  <si>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</si>
  <si>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</si>
  <si>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</si>
  <si>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</si>
  <si>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</si>
  <si>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</si>
  <si>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</si>
  <si>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</si>
  <si>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</si>
  <si>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</si>
  <si>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</si>
  <si>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</si>
  <si>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</si>
  <si>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</si>
  <si>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</si>
  <si>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</si>
  <si>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</si>
  <si>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</si>
  <si>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</si>
  <si>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</si>
  <si>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</si>
  <si>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</si>
  <si>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</si>
  <si>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</si>
  <si>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</si>
  <si>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</si>
  <si>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</si>
  <si>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</si>
  <si>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</si>
  <si>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</si>
  <si>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</si>
  <si>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</si>
  <si>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</si>
  <si>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</si>
  <si>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</si>
  <si>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</si>
  <si>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</si>
  <si>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</si>
  <si>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</si>
  <si>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</si>
  <si>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</si>
  <si>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</si>
  <si>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</si>
  <si>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</si>
  <si>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</si>
  <si>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</si>
  <si>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</si>
  <si>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</si>
  <si>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</si>
  <si>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</si>
  <si>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</si>
  <si>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</si>
  <si>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</si>
  <si>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</si>
  <si>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</si>
  <si>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</si>
  <si>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</si>
  <si>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</si>
  <si>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</si>
  <si>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</si>
  <si>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</si>
  <si>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</si>
  <si>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</si>
  <si>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</si>
  <si>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</si>
  <si>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</si>
  <si>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</si>
  <si>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</si>
  <si>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</si>
  <si>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</si>
  <si>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</si>
  <si>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</si>
  <si>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</si>
  <si>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</si>
  <si>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</si>
  <si>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</si>
  <si>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</si>
  <si>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</si>
  <si>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</si>
  <si>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</si>
  <si>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</si>
  <si>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</si>
  <si>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</si>
  <si>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</si>
  <si>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</si>
  <si>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</si>
  <si>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</si>
  <si>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</si>
  <si>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</si>
  <si>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</si>
  <si>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</si>
  <si>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</si>
  <si>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</si>
  <si>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</si>
  <si>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</si>
  <si>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</si>
  <si>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</si>
  <si>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</si>
  <si>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</si>
  <si>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</si>
  <si>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</si>
  <si>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</si>
  <si>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</si>
  <si>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</si>
  <si>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</si>
  <si>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</si>
  <si>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</si>
  <si>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</si>
  <si>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</si>
  <si>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</si>
  <si>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</si>
  <si>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</si>
  <si>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</si>
  <si>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</si>
  <si>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</si>
  <si>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</si>
  <si>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</si>
  <si>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</si>
  <si>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</si>
  <si>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</si>
  <si>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</si>
  <si>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</si>
  <si>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</si>
  <si>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</si>
  <si>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</si>
  <si>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</si>
  <si>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</si>
  <si>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</si>
  <si>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</si>
  <si>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</si>
  <si>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</si>
  <si>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</si>
  <si>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</si>
  <si>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</si>
  <si>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</si>
  <si>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</si>
  <si>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</si>
  <si>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</si>
  <si>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</si>
  <si>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</si>
  <si>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</si>
  <si>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</si>
  <si>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</si>
  <si>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</si>
  <si>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</si>
  <si>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</si>
  <si>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</si>
  <si>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</si>
  <si>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</si>
  <si>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</si>
  <si>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</si>
  <si>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</si>
  <si>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</si>
  <si>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</si>
  <si>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</si>
  <si>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</si>
  <si>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</si>
  <si>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</si>
  <si>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</si>
  <si>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</si>
  <si>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</si>
  <si>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</si>
  <si>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</si>
  <si>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</si>
  <si>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</si>
  <si>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</si>
  <si>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</si>
  <si>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</si>
  <si>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</si>
  <si>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</si>
  <si>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</si>
  <si>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</si>
  <si>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</si>
  <si>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</si>
  <si>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</si>
  <si>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</si>
  <si>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</si>
  <si>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</si>
  <si>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</si>
  <si>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</si>
  <si>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</si>
  <si>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</si>
  <si>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</si>
  <si>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</si>
  <si>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</si>
  <si>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</si>
  <si>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</si>
  <si>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</si>
  <si>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</si>
  <si>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</si>
  <si>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</si>
  <si>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</si>
  <si>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</si>
  <si>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</si>
  <si>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</si>
  <si>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</si>
  <si>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</si>
  <si>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</si>
  <si>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</si>
  <si>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</si>
  <si>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</si>
  <si>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</si>
  <si>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</si>
  <si>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</si>
  <si>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</si>
  <si>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</si>
  <si>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</si>
  <si>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</si>
  <si>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</si>
  <si>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</si>
  <si>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</si>
  <si>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</si>
  <si>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</si>
  <si>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</si>
  <si>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</si>
  <si>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</si>
  <si>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</si>
  <si>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</si>
  <si>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</si>
  <si>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</si>
  <si>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</si>
  <si>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</si>
  <si>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</si>
  <si>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</si>
  <si>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</si>
  <si>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</si>
  <si>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</si>
  <si>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</si>
  <si>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</si>
  <si>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</si>
  <si>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</si>
  <si>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</si>
  <si>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</si>
  <si>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</si>
  <si>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</si>
  <si>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</si>
  <si>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</si>
  <si>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</si>
  <si>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</si>
  <si>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</si>
  <si>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</si>
  <si>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</si>
  <si>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</si>
  <si>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</si>
  <si>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</si>
  <si>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</si>
  <si>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</si>
  <si>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</si>
  <si>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</si>
  <si>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</si>
  <si>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</si>
  <si>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</si>
  <si>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</si>
  <si>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</si>
  <si>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</si>
  <si>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</si>
  <si>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</si>
  <si>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</si>
  <si>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</si>
  <si>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</si>
  <si>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</si>
  <si>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</si>
  <si>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</si>
  <si>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</si>
  <si>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</si>
  <si>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</si>
  <si>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</si>
  <si>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</si>
  <si>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</si>
  <si>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</si>
  <si>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</si>
  <si>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</si>
  <si>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</si>
  <si>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</si>
  <si>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</si>
  <si>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</si>
  <si>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</si>
  <si>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</si>
  <si>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</si>
  <si>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</si>
  <si>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</si>
  <si>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</si>
  <si>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</si>
  <si>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</si>
  <si>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</si>
  <si>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</si>
  <si>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</si>
  <si>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</si>
  <si>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</si>
  <si>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</si>
  <si>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</si>
  <si>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</si>
  <si>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</si>
  <si>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</si>
  <si>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</si>
  <si>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</si>
  <si>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</si>
  <si>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</si>
  <si>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</si>
  <si>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</si>
  <si>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</si>
  <si>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</si>
  <si>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</si>
  <si>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</si>
  <si>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</si>
  <si>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</si>
  <si>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</si>
  <si>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</si>
  <si>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</si>
  <si>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</si>
  <si>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</si>
  <si>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</si>
  <si>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</si>
  <si>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</si>
  <si>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</si>
  <si>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</si>
  <si>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</si>
  <si>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</si>
  <si>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</si>
  <si>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</si>
  <si>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</si>
  <si>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</si>
  <si>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</si>
  <si>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</si>
  <si>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</si>
  <si>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</si>
  <si>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</si>
  <si>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</si>
  <si>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</si>
  <si>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</si>
  <si>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</si>
  <si>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</si>
  <si>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</si>
  <si>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</si>
  <si>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</si>
  <si>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</si>
  <si>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</si>
  <si>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</si>
  <si>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</si>
  <si>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</si>
  <si>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</si>
  <si>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</si>
  <si>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</si>
  <si>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</si>
  <si>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</si>
  <si>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</si>
  <si>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</si>
  <si>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</si>
  <si>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</si>
  <si>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</si>
  <si>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</si>
  <si>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</si>
  <si>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</si>
  <si>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</si>
  <si>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</si>
  <si>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</si>
  <si>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</si>
  <si>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</si>
  <si>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</si>
  <si>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</si>
  <si>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</si>
  <si>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</si>
  <si>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</si>
  <si>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</si>
  <si>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</si>
  <si>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</si>
  <si>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</si>
  <si>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</si>
  <si>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</si>
  <si>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</si>
  <si>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</si>
  <si>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</si>
  <si>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</si>
  <si>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</si>
  <si>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</si>
  <si>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</si>
  <si>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</si>
  <si>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</si>
  <si>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</si>
  <si>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</si>
  <si>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</si>
  <si>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</si>
  <si>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</si>
  <si>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</si>
  <si>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</si>
  <si>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</si>
  <si>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</si>
  <si>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</si>
  <si>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</si>
  <si>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</si>
  <si>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</si>
  <si>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</si>
  <si>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</si>
  <si>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</si>
  <si>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</si>
  <si>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</si>
  <si>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</si>
  <si>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</si>
  <si>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</si>
  <si>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</si>
  <si>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</si>
  <si>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</si>
  <si>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</si>
  <si>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</si>
  <si>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</si>
  <si>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</si>
  <si>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</si>
  <si>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</si>
  <si>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</si>
  <si>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</si>
  <si>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</si>
  <si>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</si>
  <si>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</si>
  <si>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</si>
  <si>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</si>
  <si>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</si>
  <si>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</si>
  <si>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</si>
  <si>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</si>
  <si>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</si>
  <si>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</si>
  <si>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</si>
  <si>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</si>
  <si>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</si>
  <si>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</si>
  <si>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</si>
  <si>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</si>
  <si>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</si>
  <si>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</si>
  <si>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</si>
  <si>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</si>
  <si>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</si>
  <si>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</si>
  <si>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</si>
  <si>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</si>
  <si>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</si>
  <si>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</si>
  <si>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</si>
  <si>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</si>
  <si>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</si>
  <si>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</si>
  <si>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</si>
  <si>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</si>
  <si>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</si>
  <si>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</si>
  <si>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</si>
  <si>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</si>
  <si>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</si>
  <si>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</si>
  <si>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</si>
  <si>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</si>
  <si>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</si>
  <si>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</si>
  <si>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</si>
  <si>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</si>
  <si>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</si>
  <si>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</si>
  <si>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</si>
  <si>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</si>
  <si>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</si>
  <si>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</si>
  <si>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</si>
  <si>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</si>
  <si>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</si>
  <si>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</si>
  <si>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</si>
  <si>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</si>
  <si>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</si>
  <si>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</si>
  <si>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</si>
  <si>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</si>
  <si>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</si>
  <si>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</si>
  <si>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</si>
  <si>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</si>
  <si>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</si>
  <si>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</si>
  <si>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</si>
  <si>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</si>
  <si>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</si>
  <si>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</si>
  <si>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</si>
  <si>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</si>
  <si>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</si>
  <si>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</si>
  <si>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</si>
  <si>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</si>
  <si>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</si>
  <si>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</si>
  <si>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</si>
  <si>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</si>
  <si>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</si>
  <si>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</si>
  <si>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</si>
  <si>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</si>
  <si>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</si>
  <si>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</si>
  <si>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</si>
  <si>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</si>
  <si>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</si>
  <si>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</si>
  <si>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</si>
  <si>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</si>
  <si>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</si>
  <si>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</si>
  <si>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</si>
  <si>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</si>
  <si>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</si>
  <si>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</si>
  <si>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</si>
  <si>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</si>
  <si>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</si>
  <si>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</si>
  <si>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</si>
  <si>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</si>
  <si>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</si>
  <si>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</si>
  <si>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</si>
  <si>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</si>
  <si>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</si>
  <si>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</si>
  <si>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</si>
  <si>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</si>
  <si>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</si>
  <si>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</si>
  <si>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</si>
  <si>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</si>
  <si>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</si>
  <si>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</si>
  <si>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</si>
  <si>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</si>
  <si>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</si>
  <si>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</si>
  <si>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</si>
  <si>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</si>
  <si>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</si>
  <si>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</si>
  <si>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</si>
  <si>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</si>
  <si>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</si>
  <si>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</si>
  <si>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</si>
  <si>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</si>
  <si>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</si>
  <si>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</si>
  <si>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</si>
  <si>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</si>
  <si>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</si>
  <si>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</si>
  <si>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</si>
  <si>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</si>
  <si>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</si>
  <si>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</si>
  <si>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</si>
  <si>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</si>
  <si>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</si>
  <si>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</si>
  <si>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</si>
  <si>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</si>
  <si>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</si>
  <si>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</si>
  <si>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</si>
  <si>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</si>
  <si>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</si>
  <si>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</si>
  <si>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</si>
  <si>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</si>
  <si>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</si>
  <si>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</si>
  <si>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</si>
  <si>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</si>
  <si>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</si>
  <si>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</si>
  <si>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</si>
  <si>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</si>
  <si>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</si>
  <si>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</si>
  <si>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</si>
  <si>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</si>
  <si>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</si>
  <si>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</si>
  <si>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</si>
  <si>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</si>
  <si>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</si>
  <si>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</si>
  <si>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</si>
  <si>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</si>
  <si>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</si>
  <si>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</si>
  <si>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</si>
  <si>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</si>
  <si>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</si>
  <si>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</si>
  <si>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</si>
  <si>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</si>
  <si>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</si>
  <si>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</si>
  <si>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</si>
  <si>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</si>
  <si>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</si>
  <si>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</si>
  <si>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</si>
  <si>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</si>
  <si>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</si>
  <si>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</si>
  <si>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</si>
  <si>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</si>
  <si>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</si>
  <si>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</si>
  <si>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</si>
  <si>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</si>
  <si>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</si>
  <si>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</si>
  <si>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</si>
  <si>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</si>
  <si>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</si>
  <si>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</si>
  <si>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</si>
  <si>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</si>
  <si>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</si>
  <si>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</si>
  <si>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</si>
  <si>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</si>
  <si>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</si>
  <si>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</si>
  <si>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</si>
  <si>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</si>
  <si>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</si>
  <si>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</si>
  <si>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</si>
  <si>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</si>
  <si>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</si>
  <si>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</si>
  <si>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</si>
  <si>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</si>
  <si>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</si>
  <si>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</si>
  <si>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</si>
  <si>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</si>
  <si>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</si>
  <si>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</si>
  <si>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</si>
  <si>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</si>
  <si>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</si>
  <si>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</si>
  <si>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</si>
  <si>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</si>
  <si>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</si>
  <si>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</si>
  <si>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</si>
  <si>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</si>
  <si>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</si>
  <si>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</si>
  <si>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</si>
  <si>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</si>
  <si>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</si>
  <si>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</si>
  <si>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</si>
  <si>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</si>
  <si>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</si>
  <si>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</si>
  <si>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</si>
  <si>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</si>
  <si>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</si>
  <si>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</si>
  <si>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</si>
  <si>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</si>
  <si>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</si>
  <si>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</si>
  <si>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</si>
  <si>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</si>
  <si>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</si>
  <si>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</si>
  <si>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</si>
  <si>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</si>
  <si>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</si>
  <si>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</si>
  <si>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</si>
  <si>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</si>
  <si>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</si>
  <si>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</si>
  <si>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</si>
  <si>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</si>
  <si>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</si>
  <si>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</si>
  <si>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</si>
  <si>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</si>
  <si>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</si>
  <si>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</si>
  <si>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</si>
  <si>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</si>
  <si>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</si>
  <si>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</si>
  <si>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</si>
  <si>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</si>
  <si>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</si>
  <si>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</si>
  <si>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</si>
  <si>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</si>
  <si>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</si>
  <si>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</si>
  <si>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</si>
  <si>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</si>
  <si>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</si>
  <si>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</si>
  <si>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</si>
  <si>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</si>
  <si>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</si>
  <si>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</si>
  <si>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</si>
  <si>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</si>
  <si>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</si>
  <si>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</si>
  <si>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</si>
  <si>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</si>
  <si>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</si>
  <si>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</si>
  <si>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</si>
  <si>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</si>
  <si>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</si>
  <si>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</si>
  <si>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</si>
  <si>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</si>
  <si>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</si>
  <si>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</si>
  <si>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</si>
  <si>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</si>
  <si>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</si>
  <si>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</si>
  <si>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</si>
  <si>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</si>
  <si>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</si>
  <si>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</si>
  <si>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</si>
  <si>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</si>
  <si>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</si>
  <si>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</si>
  <si>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</si>
  <si>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</si>
  <si>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</si>
  <si>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</si>
  <si>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</si>
  <si>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</si>
  <si>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</si>
  <si>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</si>
  <si>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</si>
  <si>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</si>
  <si>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</si>
  <si>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</si>
  <si>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</si>
  <si>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</si>
  <si>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</si>
  <si>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</si>
  <si>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</si>
  <si>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</si>
  <si>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</si>
  <si>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</si>
  <si>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</si>
  <si>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</si>
  <si>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</si>
  <si>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</si>
  <si>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</si>
  <si>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</si>
  <si>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</si>
  <si>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</si>
  <si>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</si>
  <si>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</si>
  <si>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</si>
  <si>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</si>
  <si>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</si>
  <si>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</si>
  <si>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</si>
  <si>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</si>
  <si>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</si>
  <si>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</si>
  <si>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</si>
  <si>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</si>
  <si>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</si>
  <si>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</si>
  <si>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</si>
  <si>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</si>
  <si>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</si>
  <si>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</si>
  <si>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</si>
  <si>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</si>
  <si>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</si>
  <si>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</si>
  <si>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</si>
  <si>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</si>
  <si>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</si>
  <si>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</si>
  <si>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</si>
  <si>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</si>
  <si>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</si>
  <si>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</si>
  <si>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</si>
  <si>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</si>
  <si>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</si>
  <si>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</si>
  <si>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</si>
  <si>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</si>
  <si>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</si>
  <si>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</si>
  <si>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</si>
  <si>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</si>
  <si>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</si>
  <si>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</si>
  <si>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</si>
  <si>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</si>
  <si>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</si>
  <si>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</si>
  <si>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</si>
  <si>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</si>
  <si>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</si>
  <si>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</si>
  <si>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</si>
  <si>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</si>
  <si>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</si>
  <si>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</si>
  <si>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</si>
  <si>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</si>
  <si>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</si>
  <si>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</si>
  <si>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</si>
  <si>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</si>
  <si>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</si>
  <si>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</si>
  <si>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</si>
  <si>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</si>
  <si>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</si>
  <si>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</si>
  <si>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</si>
  <si>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</si>
  <si>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</si>
  <si>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</si>
  <si>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</si>
  <si>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</si>
  <si>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</si>
  <si>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</si>
  <si>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</si>
  <si>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</si>
  <si>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</si>
  <si>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</si>
  <si>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</si>
  <si>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</si>
  <si>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</si>
  <si>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</si>
  <si>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</si>
  <si>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</si>
  <si>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</si>
  <si>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</si>
  <si>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</si>
  <si>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</si>
  <si>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</si>
  <si>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</si>
  <si>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</si>
  <si>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</si>
  <si>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</si>
  <si>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</si>
  <si>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</si>
  <si>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</si>
  <si>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</si>
  <si>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</si>
  <si>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</si>
  <si>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</si>
  <si>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</si>
  <si>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</si>
  <si>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</si>
  <si>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</si>
  <si>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</si>
  <si>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</si>
  <si>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</si>
  <si>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</si>
  <si>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</si>
  <si>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</si>
  <si>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</si>
  <si>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</si>
  <si>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</si>
  <si>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</si>
  <si>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</si>
  <si>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</si>
  <si>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</si>
  <si>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</si>
  <si>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</si>
  <si>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</si>
  <si>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</si>
  <si>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</si>
  <si>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</si>
  <si>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</si>
  <si>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</si>
  <si>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</si>
  <si>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</si>
  <si>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</si>
  <si>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</si>
  <si>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</si>
  <si>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</si>
  <si>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</si>
  <si>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</si>
  <si>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</si>
  <si>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</si>
  <si>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</si>
  <si>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</si>
  <si>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</si>
  <si>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</si>
  <si>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</si>
  <si>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</si>
  <si>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</si>
  <si>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</si>
  <si>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</si>
  <si>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</si>
  <si>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</si>
  <si>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</si>
  <si>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</si>
  <si>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</si>
  <si>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</si>
  <si>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</si>
  <si>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</si>
  <si>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</si>
  <si>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</si>
  <si>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</si>
  <si>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</si>
  <si>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</si>
  <si>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</si>
  <si>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</si>
  <si>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</si>
  <si>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</si>
  <si>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</si>
  <si>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</si>
  <si>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</si>
  <si>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</si>
  <si>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</si>
  <si>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</si>
  <si>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</si>
  <si>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</si>
  <si>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</si>
  <si>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</si>
  <si>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</si>
  <si>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</si>
  <si>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</si>
  <si>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</si>
  <si>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</si>
  <si>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</si>
  <si>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</si>
  <si>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</si>
  <si>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</si>
  <si>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</si>
  <si>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</si>
  <si>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</si>
  <si>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</si>
  <si>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</si>
  <si>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</si>
  <si>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</si>
  <si>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</si>
  <si>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</si>
  <si>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</si>
  <si>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</si>
  <si>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</si>
  <si>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</si>
  <si>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</si>
  <si>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</si>
  <si>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</si>
  <si>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</si>
  <si>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</si>
  <si>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</si>
  <si>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</si>
  <si>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</si>
  <si>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</si>
  <si>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</si>
  <si>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</si>
  <si>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</si>
  <si>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</si>
  <si>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</si>
  <si>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</si>
  <si>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</si>
  <si>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</si>
  <si>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</si>
  <si>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</si>
  <si>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</si>
  <si>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</si>
  <si>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</si>
  <si>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</si>
  <si>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</si>
  <si>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</si>
  <si>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</si>
  <si>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</si>
  <si>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</si>
  <si>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</si>
  <si>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</si>
  <si>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</si>
  <si>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</si>
  <si>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</si>
  <si>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</si>
  <si>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</si>
  <si>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</si>
  <si>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</si>
  <si>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</si>
  <si>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</si>
  <si>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</si>
  <si>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</si>
  <si>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</si>
  <si>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</si>
  <si>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</si>
  <si>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</si>
  <si>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</si>
  <si>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</si>
  <si>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</si>
  <si>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</si>
  <si>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</si>
  <si>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</si>
  <si>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</si>
  <si>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</si>
  <si>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</si>
  <si>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</si>
  <si>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</si>
  <si>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</si>
  <si>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</si>
  <si>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</si>
  <si>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</si>
  <si>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</si>
  <si>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</si>
  <si>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</si>
  <si>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</si>
  <si>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</si>
  <si>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</si>
  <si>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</si>
  <si>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</si>
  <si>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</si>
  <si>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</si>
  <si>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</si>
  <si>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</si>
  <si>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</si>
  <si>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</si>
  <si>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</si>
  <si>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</si>
  <si>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</si>
  <si>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</si>
  <si>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</si>
  <si>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</si>
  <si>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</si>
  <si>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</si>
  <si>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</si>
  <si>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</si>
  <si>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</si>
  <si>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</si>
  <si>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</si>
  <si>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</si>
  <si>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</si>
  <si>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</si>
  <si>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</si>
  <si>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</si>
  <si>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</si>
  <si>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</si>
  <si>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</si>
  <si>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</si>
  <si>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</si>
  <si>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</si>
  <si>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</si>
  <si>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</si>
  <si>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</si>
  <si>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</si>
  <si>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</si>
  <si>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</si>
  <si>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</si>
  <si>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</si>
  <si>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</si>
  <si>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</si>
  <si>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</si>
  <si>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</si>
  <si>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</si>
  <si>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</si>
  <si>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</si>
  <si>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</si>
  <si>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</si>
  <si>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</si>
  <si>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</si>
  <si>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</si>
  <si>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</si>
  <si>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</si>
  <si>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</si>
  <si>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</si>
  <si>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</si>
  <si>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</si>
  <si>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</si>
  <si>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</si>
  <si>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</si>
  <si>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</si>
  <si>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</si>
  <si>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</si>
  <si>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</si>
  <si>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</si>
  <si>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</si>
  <si>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</si>
  <si>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</si>
  <si>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</si>
  <si>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</si>
  <si>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</si>
  <si>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</si>
  <si>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</si>
  <si>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</si>
  <si>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</si>
  <si>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</si>
  <si>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</si>
  <si>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</si>
  <si>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</si>
  <si>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</si>
  <si>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</si>
  <si>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</si>
  <si>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</si>
  <si>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</si>
  <si>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</si>
  <si>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</si>
  <si>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</si>
  <si>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</si>
  <si>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</si>
  <si>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</si>
  <si>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</si>
  <si>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</si>
  <si>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</si>
  <si>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</si>
  <si>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</si>
  <si>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</si>
  <si>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</si>
  <si>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</si>
  <si>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</si>
  <si>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</si>
  <si>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</si>
  <si>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</si>
  <si>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</si>
  <si>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</si>
  <si>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</si>
  <si>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</si>
  <si>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</si>
  <si>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</si>
  <si>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</si>
  <si>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</si>
  <si>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</si>
  <si>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</si>
  <si>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</si>
  <si>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</si>
  <si>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</si>
  <si>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</si>
  <si>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</si>
  <si>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</si>
  <si>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</si>
  <si>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</si>
  <si>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</si>
  <si>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</si>
  <si>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</si>
  <si>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</si>
  <si>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</si>
  <si>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</si>
  <si>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</si>
  <si>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</si>
  <si>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</si>
  <si>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</si>
  <si>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</si>
  <si>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</si>
  <si>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</si>
  <si>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</si>
  <si>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</si>
  <si>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</si>
  <si>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</si>
  <si>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</si>
  <si>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</si>
  <si>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</si>
  <si>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</si>
  <si>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</si>
  <si>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</si>
  <si>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</si>
  <si>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</si>
  <si>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</si>
  <si>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</si>
  <si>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</si>
  <si>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</si>
  <si>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</si>
  <si>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</si>
  <si>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</si>
  <si>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</si>
  <si>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</si>
  <si>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</si>
  <si>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</si>
  <si>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</si>
  <si>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</si>
  <si>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</si>
  <si>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</si>
  <si>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</si>
  <si>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</si>
  <si>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</si>
  <si>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</si>
  <si>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</si>
  <si>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</si>
  <si>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</si>
  <si>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</si>
  <si>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</si>
  <si>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</si>
  <si>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</si>
  <si>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</si>
  <si>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</si>
  <si>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</si>
  <si>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</si>
  <si>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</si>
  <si>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</si>
  <si>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</si>
  <si>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</si>
  <si>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</si>
  <si>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</si>
  <si>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</si>
  <si>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</si>
  <si>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</si>
  <si>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</si>
  <si>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</si>
  <si>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</si>
  <si>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</si>
  <si>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</si>
  <si>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</si>
  <si>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</si>
  <si>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</si>
  <si>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</si>
  <si>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</si>
  <si>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</si>
  <si>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</si>
  <si>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</si>
  <si>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</si>
  <si>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</si>
  <si>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</si>
  <si>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</si>
  <si>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</si>
  <si>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</si>
  <si>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</si>
  <si>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</si>
  <si>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</si>
  <si>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</si>
  <si>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</si>
  <si>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</si>
  <si>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</si>
  <si>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</si>
  <si>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</si>
  <si>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</si>
  <si>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</si>
  <si>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</si>
  <si>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</si>
  <si>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</si>
  <si>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</si>
  <si>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</si>
  <si>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</si>
  <si>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</si>
  <si>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</si>
  <si>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</si>
  <si>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</si>
  <si>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</si>
  <si>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</si>
  <si>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</si>
  <si>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</si>
  <si>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</si>
  <si>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</si>
  <si>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</si>
  <si>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</si>
  <si>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</si>
  <si>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</si>
  <si>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</si>
  <si>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</si>
  <si>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</si>
  <si>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</si>
  <si>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</si>
  <si>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</si>
  <si>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</si>
  <si>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</si>
  <si>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</si>
  <si>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</si>
  <si>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</si>
  <si>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</si>
  <si>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</si>
  <si>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</si>
  <si>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</si>
  <si>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</si>
  <si>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</si>
  <si>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</si>
  <si>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</si>
  <si>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</si>
  <si>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</si>
  <si>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</si>
  <si>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</si>
  <si>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</si>
  <si>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</si>
  <si>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</si>
  <si>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</si>
  <si>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</si>
  <si>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</si>
  <si>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</si>
  <si>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</si>
  <si>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</si>
  <si>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</si>
  <si>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</si>
  <si>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</si>
  <si>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</si>
  <si>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</si>
  <si>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</si>
  <si>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</si>
  <si>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</si>
  <si>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</si>
  <si>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</si>
  <si>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</si>
  <si>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</si>
  <si>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</si>
  <si>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</si>
  <si>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</si>
  <si>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</si>
  <si>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</si>
  <si>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</si>
  <si>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</si>
  <si>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</si>
  <si>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</si>
  <si>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</si>
  <si>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</si>
  <si>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</si>
  <si>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</si>
  <si>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</si>
  <si>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</si>
  <si>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</si>
  <si>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</si>
  <si>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</si>
  <si>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</si>
  <si>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</si>
  <si>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</si>
  <si>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</si>
  <si>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</si>
  <si>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</si>
  <si>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</si>
  <si>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</si>
  <si>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</si>
  <si>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</si>
  <si>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</si>
  <si>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</si>
  <si>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</si>
  <si>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</si>
  <si>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</si>
  <si>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</si>
  <si>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</si>
  <si>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</si>
  <si>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</si>
  <si>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</si>
  <si>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</si>
  <si>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</si>
  <si>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</si>
  <si>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</si>
  <si>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</si>
  <si>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</si>
  <si>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</si>
  <si>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</si>
  <si>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</si>
  <si>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</si>
  <si>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</si>
  <si>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</si>
  <si>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</si>
  <si>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</si>
  <si>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</si>
  <si>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</si>
  <si>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</si>
  <si>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</si>
  <si>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</si>
  <si>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</si>
  <si>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</si>
  <si>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</si>
  <si>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</si>
  <si>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</si>
  <si>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</si>
  <si>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</si>
  <si>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</si>
  <si>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</si>
  <si>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</si>
  <si>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</si>
  <si>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</si>
  <si>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</si>
  <si>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</si>
  <si>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</si>
  <si>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</si>
  <si>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</si>
  <si>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</si>
  <si>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</si>
  <si>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</si>
  <si>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</si>
  <si>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</si>
  <si>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</si>
  <si>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</si>
  <si>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</si>
  <si>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</si>
  <si>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</si>
  <si>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</si>
  <si>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</si>
  <si>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</si>
  <si>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</si>
  <si>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</si>
  <si>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</si>
  <si>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</si>
  <si>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</si>
  <si>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</si>
  <si>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</si>
  <si>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</si>
  <si>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</si>
  <si>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</si>
  <si>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</si>
  <si>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</si>
  <si>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</si>
  <si>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</si>
  <si>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</si>
  <si>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</si>
  <si>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</si>
  <si>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</si>
  <si>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</si>
  <si>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</si>
  <si>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</si>
  <si>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</si>
  <si>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</si>
  <si>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</si>
  <si>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</si>
  <si>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</si>
  <si>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</si>
  <si>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</si>
  <si>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</si>
  <si>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</si>
  <si>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</si>
  <si>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</si>
  <si>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</si>
  <si>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</si>
  <si>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</si>
  <si>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</si>
  <si>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</si>
  <si>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</si>
  <si>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</si>
  <si>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</si>
  <si>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</si>
  <si>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</si>
  <si>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</si>
  <si>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</si>
  <si>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</si>
  <si>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</si>
  <si>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</si>
  <si>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</si>
  <si>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</si>
  <si>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</si>
  <si>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</si>
  <si>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</si>
  <si>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</si>
  <si>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</si>
  <si>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</si>
  <si>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</si>
  <si>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</si>
  <si>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</si>
  <si>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</si>
  <si>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</si>
  <si>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</si>
  <si>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</si>
  <si>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</si>
  <si>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</si>
  <si>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</si>
  <si>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</si>
  <si>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</si>
  <si>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</si>
  <si>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</si>
  <si>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</si>
  <si>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</si>
  <si>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</si>
  <si>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</si>
  <si>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</si>
  <si>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</si>
  <si>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</si>
  <si>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</si>
  <si>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</si>
  <si>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</si>
  <si>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</si>
  <si>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</si>
  <si>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</si>
  <si>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</si>
  <si>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</si>
  <si>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</si>
  <si>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</si>
  <si>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</si>
  <si>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</si>
  <si>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</si>
  <si>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</si>
  <si>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</si>
  <si>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</si>
  <si>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</si>
  <si>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</si>
  <si>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</si>
  <si>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</si>
  <si>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</si>
  <si>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</si>
  <si>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</si>
  <si>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</si>
  <si>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</si>
  <si>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</si>
  <si>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</si>
  <si>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</si>
  <si>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</si>
  <si>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</si>
  <si>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</si>
  <si>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</si>
  <si>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</si>
  <si>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</si>
  <si>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</si>
  <si>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</si>
  <si>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</si>
  <si>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</si>
  <si>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</si>
  <si>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</si>
  <si>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</si>
  <si>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</si>
  <si>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</si>
  <si>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</si>
  <si>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</si>
  <si>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</si>
  <si>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</si>
  <si>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</si>
  <si>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</si>
  <si>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</si>
  <si>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</si>
  <si>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</si>
  <si>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</si>
  <si>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</si>
  <si>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</si>
  <si>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</si>
  <si>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</si>
  <si>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</si>
  <si>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</si>
  <si>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</si>
  <si>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</si>
  <si>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</si>
  <si>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</si>
  <si>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</si>
  <si>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</si>
  <si>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</si>
  <si>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</si>
  <si>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</si>
  <si>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</si>
  <si>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</si>
  <si>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</si>
  <si>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</si>
  <si>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</si>
  <si>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</si>
  <si>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</si>
  <si>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</si>
  <si>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</si>
  <si>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</si>
  <si>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</si>
  <si>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</si>
  <si>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</si>
  <si>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</si>
  <si>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</si>
  <si>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</si>
  <si>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</si>
  <si>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</si>
  <si>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</si>
  <si>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</si>
  <si>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</si>
  <si>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</si>
  <si>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</si>
  <si>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</si>
  <si>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</si>
  <si>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</si>
  <si>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</si>
  <si>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</si>
  <si>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</si>
  <si>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</si>
  <si>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</si>
  <si>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</si>
  <si>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</si>
  <si>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</si>
  <si>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</si>
  <si>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</si>
  <si>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</si>
  <si>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</si>
  <si>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</si>
  <si>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</si>
  <si>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</si>
  <si>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</si>
  <si>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</si>
  <si>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</si>
  <si>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</si>
  <si>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</si>
  <si>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</si>
  <si>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</si>
  <si>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</si>
  <si>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</si>
  <si>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</si>
  <si>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</si>
  <si>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</si>
  <si>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</si>
  <si>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</si>
  <si>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</si>
  <si>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</si>
  <si>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</si>
  <si>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</si>
  <si>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</si>
  <si>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</si>
  <si>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</si>
  <si>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</si>
  <si>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</si>
  <si>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</si>
  <si>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</si>
  <si>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</si>
  <si>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</si>
  <si>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</si>
  <si>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</si>
  <si>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</si>
  <si>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</si>
  <si>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</si>
  <si>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</si>
  <si>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</si>
  <si>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</si>
  <si>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</si>
  <si>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</si>
  <si>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</si>
  <si>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</si>
  <si>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</si>
  <si>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</si>
  <si>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</si>
  <si>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</si>
  <si>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</si>
  <si>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</si>
  <si>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</si>
  <si>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</si>
  <si>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</si>
  <si>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</si>
  <si>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</si>
  <si>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</si>
  <si>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</si>
  <si>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</si>
  <si>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</si>
  <si>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</si>
  <si>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</si>
  <si>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</si>
  <si>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</si>
  <si>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</si>
  <si>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</si>
  <si>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</si>
  <si>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</si>
  <si>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</si>
  <si>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</si>
  <si>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</si>
  <si>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</si>
  <si>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</si>
  <si>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</si>
  <si>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</si>
  <si>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</si>
  <si>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</si>
  <si>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</si>
  <si>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</si>
  <si>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</si>
  <si>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</si>
  <si>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</si>
  <si>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</si>
  <si>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</si>
  <si>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</si>
  <si>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</si>
  <si>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</si>
  <si>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</si>
  <si>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</si>
  <si>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</si>
  <si>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</si>
  <si>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</si>
  <si>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</si>
  <si>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</si>
  <si>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</si>
  <si>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</si>
  <si>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</si>
  <si>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</si>
  <si>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</si>
  <si>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</si>
  <si>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</si>
  <si>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</si>
  <si>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</si>
  <si>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</si>
  <si>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</si>
  <si>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</si>
  <si>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</si>
  <si>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</si>
  <si>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</si>
  <si>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</si>
  <si>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</si>
  <si>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</si>
  <si>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</si>
  <si>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</si>
  <si>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</si>
  <si>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</si>
  <si>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</si>
  <si>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</si>
  <si>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</si>
  <si>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</si>
  <si>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</si>
  <si>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</si>
  <si>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</si>
  <si>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</si>
  <si>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</si>
  <si>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</si>
  <si>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</si>
  <si>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</si>
  <si>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</si>
  <si>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</si>
  <si>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</si>
  <si>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</si>
  <si>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</si>
  <si>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</si>
  <si>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</si>
  <si>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</si>
  <si>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</si>
  <si>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</si>
  <si>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</si>
  <si>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</si>
  <si>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</si>
  <si>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</si>
  <si>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</si>
  <si>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</si>
  <si>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</si>
  <si>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</si>
  <si>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</si>
  <si>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</si>
  <si>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</si>
  <si>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</si>
  <si>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</si>
  <si>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</si>
  <si>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</si>
  <si>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</si>
  <si>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</si>
  <si>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</si>
  <si>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</si>
  <si>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</si>
  <si>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</si>
  <si>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</si>
  <si>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</si>
  <si>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</si>
  <si>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</si>
  <si>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</si>
  <si>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</si>
  <si>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</si>
  <si>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</si>
  <si>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</si>
  <si>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</si>
  <si>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</si>
  <si>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</si>
  <si>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</si>
  <si>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</si>
  <si>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</si>
  <si>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</si>
  <si>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</si>
  <si>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</si>
  <si>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</si>
  <si>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</si>
  <si>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</si>
  <si>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</si>
  <si>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</si>
  <si>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</si>
  <si>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</si>
  <si>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</si>
  <si>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</si>
  <si>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</si>
  <si>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</si>
  <si>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</si>
  <si>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</si>
  <si>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</si>
  <si>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</si>
  <si>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</si>
  <si>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</si>
  <si>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</si>
  <si>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</si>
  <si>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</si>
  <si>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</si>
  <si>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</si>
  <si>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</si>
  <si>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</si>
  <si>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</si>
  <si>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</si>
  <si>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</si>
  <si>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</si>
  <si>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</si>
  <si>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</si>
  <si>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</si>
  <si>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</si>
  <si>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</si>
  <si>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</si>
  <si>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</si>
  <si>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</si>
  <si>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</si>
  <si>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</si>
  <si>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</si>
  <si>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</si>
  <si>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</si>
  <si>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</si>
  <si>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</si>
  <si>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</si>
  <si>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</si>
  <si>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</si>
  <si>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</si>
  <si>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</si>
  <si>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</si>
  <si>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</si>
  <si>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</si>
  <si>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</si>
  <si>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</si>
  <si>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</si>
  <si>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</si>
  <si>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</si>
  <si>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</si>
  <si>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</si>
  <si>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</si>
  <si>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</si>
  <si>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</si>
  <si>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</si>
  <si>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</si>
  <si>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</si>
  <si>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</si>
  <si>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</si>
  <si>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</si>
  <si>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</si>
  <si>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</si>
  <si>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</si>
  <si>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</si>
  <si>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</si>
  <si>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</si>
  <si>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</si>
  <si>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</si>
  <si>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</si>
  <si>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</si>
  <si>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</si>
  <si>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</si>
  <si>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</si>
  <si>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</si>
  <si>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</si>
  <si>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</si>
  <si>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</si>
  <si>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</si>
  <si>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</si>
  <si>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</si>
  <si>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</si>
  <si>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</si>
  <si>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</si>
  <si>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</si>
  <si>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</si>
  <si>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</si>
  <si>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</si>
  <si>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</si>
  <si>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</si>
  <si>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</si>
  <si>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</si>
  <si>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</si>
  <si>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</si>
  <si>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</si>
  <si>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</si>
  <si>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</si>
  <si>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</si>
  <si>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</si>
  <si>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</si>
  <si>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</si>
  <si>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</si>
  <si>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</si>
  <si>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</si>
  <si>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</si>
  <si>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</si>
  <si>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</si>
  <si>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</si>
  <si>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</si>
  <si>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</si>
  <si>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</si>
  <si>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</si>
  <si>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</si>
  <si>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</si>
  <si>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</si>
  <si>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</si>
  <si>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</si>
  <si>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</si>
  <si>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</si>
  <si>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</si>
  <si>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</si>
  <si>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</si>
  <si>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</si>
  <si>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</si>
  <si>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</si>
  <si>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</si>
  <si>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</si>
  <si>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</si>
  <si>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</si>
  <si>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</si>
  <si>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</si>
  <si>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</si>
  <si>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</si>
  <si>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</si>
  <si>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</si>
  <si>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</si>
  <si>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</si>
  <si>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</si>
  <si>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</si>
  <si>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</si>
  <si>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</si>
  <si>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</si>
  <si>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</si>
  <si>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</si>
  <si>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</si>
  <si>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</si>
  <si>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</si>
  <si>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</si>
  <si>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</si>
  <si>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</si>
  <si>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</si>
  <si>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</si>
  <si>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</si>
  <si>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</si>
  <si>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</si>
  <si>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</si>
  <si>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</si>
  <si>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</si>
  <si>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</si>
  <si>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</si>
  <si>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</si>
  <si>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</si>
  <si>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</si>
  <si>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</si>
  <si>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</si>
  <si>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</si>
  <si>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</si>
  <si>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</si>
  <si>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</si>
  <si>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</si>
  <si>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</si>
  <si>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</si>
  <si>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</si>
  <si>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</si>
  <si>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</si>
  <si>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</si>
  <si>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</si>
  <si>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</si>
  <si>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</si>
  <si>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</si>
  <si>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</si>
  <si>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</si>
  <si>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</si>
  <si>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</si>
  <si>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</si>
  <si>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</si>
  <si>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</si>
  <si>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</si>
  <si>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</si>
  <si>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</si>
  <si>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</si>
  <si>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</si>
  <si>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</si>
  <si>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</si>
  <si>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</si>
  <si>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</si>
  <si>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</si>
  <si>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</si>
  <si>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</si>
  <si>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</si>
  <si>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</si>
  <si>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</si>
  <si>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</si>
  <si>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</si>
  <si>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</si>
  <si>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</si>
  <si>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</si>
  <si>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</si>
  <si>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</si>
  <si>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</si>
  <si>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</si>
  <si>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</si>
  <si>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</si>
  <si>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</si>
  <si>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</si>
  <si>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</si>
  <si>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</si>
  <si>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</si>
  <si>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</si>
  <si>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</si>
  <si>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</si>
  <si>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</si>
  <si>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</si>
  <si>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</si>
  <si>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</si>
  <si>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</si>
  <si>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</si>
  <si>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</si>
  <si>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</si>
  <si>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</si>
  <si>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</si>
  <si>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</si>
  <si>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</si>
  <si>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</si>
  <si>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</si>
  <si>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</si>
  <si>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</si>
  <si>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</si>
  <si>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</si>
  <si>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</si>
  <si>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</si>
  <si>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</si>
  <si>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</si>
  <si>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</si>
  <si>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</si>
  <si>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</si>
  <si>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</si>
  <si>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</si>
  <si>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</si>
  <si>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</si>
  <si>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</si>
  <si>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</si>
  <si>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</si>
  <si>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</si>
  <si>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</si>
  <si>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</si>
  <si>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</si>
  <si>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</si>
  <si>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</si>
  <si>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</si>
  <si>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</si>
  <si>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</si>
  <si>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</si>
  <si>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</si>
  <si>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</si>
  <si>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</si>
  <si>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</si>
  <si>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</si>
  <si>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</si>
  <si>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</si>
  <si>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</si>
  <si>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</si>
  <si>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</si>
  <si>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</si>
  <si>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</si>
  <si>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</si>
  <si>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</si>
  <si>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</si>
  <si>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</si>
  <si>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</si>
  <si>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</si>
  <si>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</si>
  <si>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</si>
  <si>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</si>
  <si>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</si>
  <si>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</si>
  <si>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</si>
  <si>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</si>
  <si>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</si>
  <si>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</si>
  <si>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</si>
  <si>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</si>
  <si>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</si>
  <si>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</si>
  <si>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</si>
  <si>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</si>
  <si>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</si>
  <si>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</si>
  <si>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</si>
  <si>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</si>
  <si>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</si>
  <si>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</si>
  <si>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</si>
  <si>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</si>
  <si>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</si>
  <si>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</si>
  <si>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</si>
  <si>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</si>
  <si>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</si>
  <si>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</si>
  <si>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</si>
  <si>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</si>
  <si>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</si>
  <si>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</si>
  <si>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</si>
  <si>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</si>
  <si>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</si>
  <si>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</si>
  <si>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</si>
  <si>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</si>
  <si>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</si>
  <si>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</si>
  <si>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</si>
  <si>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</si>
  <si>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</si>
  <si>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</si>
  <si>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</si>
  <si>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</si>
  <si>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</si>
  <si>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</si>
  <si>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</si>
  <si>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</si>
  <si>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</si>
  <si>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</si>
  <si>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</si>
  <si>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</si>
  <si>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</si>
  <si>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</si>
  <si>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</si>
  <si>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</si>
  <si>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</si>
  <si>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</si>
  <si>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</si>
  <si>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</si>
  <si>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</si>
  <si>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</si>
  <si>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</si>
  <si>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</si>
  <si>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</si>
  <si>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</si>
  <si>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</si>
  <si>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</si>
  <si>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</si>
  <si>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</si>
  <si>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</si>
  <si>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</si>
  <si>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</si>
  <si>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</si>
  <si>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</si>
  <si>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</si>
  <si>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</si>
  <si>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</si>
  <si>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</si>
  <si>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</si>
  <si>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</si>
  <si>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</si>
  <si>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</si>
  <si>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</si>
  <si>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</si>
  <si>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</si>
  <si>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</si>
  <si>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</si>
  <si>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</si>
  <si>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</si>
  <si>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</si>
  <si>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</si>
  <si>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</si>
  <si>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</si>
  <si>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</si>
  <si>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</si>
  <si>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</si>
  <si>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</si>
  <si>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</si>
  <si>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</si>
  <si>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</si>
  <si>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</si>
  <si>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</si>
  <si>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</si>
  <si>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</si>
  <si>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</si>
  <si>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</si>
  <si>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</si>
  <si>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</si>
  <si>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</si>
  <si>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</si>
  <si>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</si>
  <si>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</si>
  <si>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</si>
  <si>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</si>
  <si>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</si>
  <si>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</si>
  <si>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</si>
  <si>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</si>
  <si>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</si>
  <si>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</si>
  <si>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</si>
  <si>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</si>
  <si>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</si>
  <si>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</si>
  <si>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</si>
  <si>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</si>
  <si>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</si>
  <si>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</si>
  <si>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</si>
  <si>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</si>
  <si>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</si>
  <si>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</si>
  <si>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</si>
  <si>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</si>
  <si>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</si>
  <si>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</si>
  <si>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</si>
  <si>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</si>
  <si>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</si>
  <si>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</si>
  <si>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</si>
  <si>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</si>
  <si>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</si>
  <si>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</si>
  <si>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</si>
  <si>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</si>
  <si>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</si>
  <si>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</si>
  <si>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</si>
  <si>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</si>
  <si>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</si>
  <si>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</si>
  <si>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</si>
  <si>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</si>
  <si>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</si>
  <si>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</si>
  <si>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</si>
  <si>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</si>
  <si>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</si>
  <si>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</si>
  <si>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</si>
  <si>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</si>
  <si>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</si>
  <si>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</si>
  <si>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</si>
  <si>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</si>
  <si>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</si>
  <si>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</si>
  <si>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</si>
  <si>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</si>
  <si>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</si>
  <si>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</si>
  <si>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</si>
  <si>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</si>
  <si>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</si>
  <si>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</si>
  <si>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</si>
  <si>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</si>
  <si>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</si>
  <si>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</si>
  <si>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</si>
  <si>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</si>
  <si>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</si>
  <si>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</si>
  <si>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</si>
  <si>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</si>
  <si>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</si>
  <si>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</si>
  <si>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</si>
  <si>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</si>
  <si>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</si>
  <si>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</si>
  <si>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</si>
  <si>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</si>
  <si>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</si>
  <si>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</si>
  <si>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</si>
  <si>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</si>
  <si>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</si>
  <si>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</si>
  <si>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</si>
  <si>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</si>
  <si>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</si>
  <si>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</si>
  <si>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</si>
  <si>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</si>
  <si>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</si>
  <si>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</si>
  <si>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</si>
  <si>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</si>
  <si>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</si>
  <si>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</si>
  <si>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</si>
  <si>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</si>
  <si>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</si>
  <si>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</si>
  <si>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</si>
  <si>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</si>
  <si>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</si>
  <si>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</si>
  <si>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</si>
  <si>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</si>
  <si>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</si>
  <si>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</si>
  <si>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</si>
  <si>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</si>
  <si>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</si>
  <si>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</si>
  <si>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</si>
  <si>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</si>
  <si>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</si>
  <si>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</si>
  <si>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</si>
  <si>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</si>
  <si>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</si>
  <si>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</si>
  <si>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</si>
  <si>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</si>
  <si>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</si>
  <si>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</si>
  <si>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</si>
  <si>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</si>
  <si>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</si>
  <si>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</si>
  <si>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</si>
  <si>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</si>
  <si>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</si>
  <si>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</si>
  <si>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</si>
  <si>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</si>
  <si>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</si>
  <si>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</si>
  <si>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</si>
  <si>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</si>
  <si>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</si>
  <si>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</si>
  <si>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</si>
  <si>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</si>
  <si>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</si>
  <si>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</si>
  <si>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</si>
  <si>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</si>
  <si>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</si>
  <si>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</si>
  <si>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</si>
  <si>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</si>
  <si>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</si>
  <si>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</si>
  <si>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</si>
  <si>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</si>
  <si>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</si>
  <si>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</si>
  <si>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</si>
  <si>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</si>
  <si>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</si>
  <si>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</si>
  <si>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</si>
  <si>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</si>
  <si>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</si>
  <si>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</si>
  <si>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</si>
  <si>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</si>
  <si>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</si>
  <si>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</si>
  <si>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</si>
  <si>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</si>
  <si>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</si>
  <si>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</si>
  <si>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</si>
  <si>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</si>
  <si>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</si>
  <si>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</si>
  <si>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</si>
  <si>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</si>
  <si>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</si>
  <si>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</si>
  <si>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</si>
  <si>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</si>
  <si>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</si>
  <si>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</si>
  <si>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</si>
  <si>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</si>
  <si>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</si>
  <si>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</si>
  <si>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</si>
  <si>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</si>
  <si>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</si>
  <si>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</si>
  <si>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</si>
  <si>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</si>
  <si>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</si>
  <si>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</si>
  <si>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</si>
  <si>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</si>
  <si>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</si>
  <si>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</si>
  <si>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</si>
  <si>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</si>
  <si>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</si>
  <si>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</si>
  <si>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</si>
  <si>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</si>
  <si>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</si>
  <si>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</si>
  <si>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</si>
  <si>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</si>
  <si>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</si>
  <si>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</si>
  <si>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</si>
  <si>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</si>
  <si>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</si>
  <si>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</si>
  <si>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</si>
  <si>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</si>
  <si>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</si>
  <si>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</si>
  <si>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</si>
  <si>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</si>
  <si>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</si>
  <si>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</si>
  <si>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</si>
  <si>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</si>
  <si>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</si>
  <si>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</si>
  <si>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</si>
  <si>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</si>
  <si>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</si>
  <si>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</si>
  <si>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</si>
  <si>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</si>
  <si>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</si>
  <si>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</si>
  <si>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</si>
  <si>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</si>
  <si>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</si>
  <si>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</si>
  <si>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</si>
  <si>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</si>
  <si>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</si>
  <si>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</si>
  <si>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</si>
  <si>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</si>
  <si>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</si>
  <si>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</si>
  <si>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</si>
  <si>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</si>
  <si>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</si>
  <si>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</si>
  <si>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</si>
  <si>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</si>
  <si>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</si>
  <si>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</si>
  <si>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</si>
  <si>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</si>
  <si>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</si>
  <si>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</si>
  <si>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</si>
  <si>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</si>
  <si>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</si>
  <si>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</si>
  <si>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</si>
  <si>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</si>
  <si>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</si>
  <si>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</si>
  <si>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</si>
  <si>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</si>
  <si>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</si>
  <si>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</si>
  <si>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</si>
  <si>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</si>
  <si>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</si>
  <si>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</si>
  <si>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</si>
  <si>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</si>
  <si>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</si>
  <si>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</si>
  <si>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</si>
  <si>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</si>
  <si>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</si>
  <si>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</si>
  <si>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</si>
  <si>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</si>
  <si>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</si>
  <si>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</si>
  <si>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</si>
  <si>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</si>
  <si>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</si>
  <si>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</si>
  <si>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</si>
  <si>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</si>
  <si>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</si>
  <si>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</si>
  <si>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</si>
  <si>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</si>
  <si>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</si>
  <si>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</si>
  <si>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</si>
  <si>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</si>
  <si>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</si>
  <si>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</si>
  <si>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</si>
  <si>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</si>
  <si>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</si>
  <si>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</si>
  <si>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</si>
  <si>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</si>
  <si>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</si>
  <si>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</si>
  <si>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</si>
  <si>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</si>
  <si>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</si>
  <si>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</si>
  <si>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</si>
  <si>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</si>
  <si>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</si>
  <si>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</si>
  <si>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</si>
  <si>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</si>
  <si>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</si>
  <si>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</si>
  <si>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</si>
  <si>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</si>
  <si>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</si>
  <si>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</si>
  <si>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</si>
  <si>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</si>
  <si>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</si>
  <si>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</si>
  <si>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</si>
  <si>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</si>
  <si>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</si>
  <si>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</si>
  <si>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</si>
  <si>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</si>
  <si>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</si>
  <si>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</si>
  <si>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</si>
  <si>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</si>
  <si>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</si>
  <si>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</si>
  <si>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</si>
  <si>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</si>
  <si>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</si>
  <si>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</si>
  <si>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</si>
  <si>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</si>
  <si>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</si>
  <si>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</si>
  <si>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</si>
  <si>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</si>
  <si>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</si>
  <si>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</si>
  <si>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</si>
  <si>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</si>
  <si>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</si>
  <si>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</si>
  <si>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</si>
  <si>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</si>
  <si>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</si>
  <si>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</si>
  <si>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</si>
  <si>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</si>
  <si>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</si>
  <si>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</si>
  <si>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</si>
  <si>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</si>
  <si>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</si>
  <si>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</si>
  <si>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</si>
  <si>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</si>
  <si>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</si>
  <si>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</si>
  <si>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</si>
  <si>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</si>
  <si>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</si>
  <si>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</si>
  <si>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</si>
  <si>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</si>
  <si>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</si>
  <si>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</si>
  <si>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</si>
  <si>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</si>
  <si>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</si>
  <si>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</si>
  <si>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</si>
  <si>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</si>
  <si>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</si>
  <si>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</si>
  <si>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</si>
  <si>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</si>
  <si>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</si>
  <si>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</si>
  <si>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</si>
  <si>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</si>
  <si>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</si>
  <si>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</si>
  <si>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</si>
  <si>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</si>
  <si>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</si>
  <si>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</si>
  <si>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</si>
  <si>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</si>
  <si>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</si>
  <si>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</si>
  <si>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</si>
  <si>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</si>
  <si>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</si>
  <si>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</si>
  <si>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</si>
  <si>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</si>
  <si>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</si>
  <si>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</si>
  <si>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</si>
  <si>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</si>
  <si>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</si>
  <si>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</si>
  <si>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</si>
  <si>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</si>
  <si>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</si>
  <si>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</si>
  <si>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</si>
  <si>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</si>
  <si>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</si>
  <si>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</si>
  <si>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</si>
  <si>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</si>
  <si>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</si>
  <si>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</si>
  <si>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</si>
  <si>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</si>
  <si>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</si>
  <si>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</si>
  <si>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</si>
  <si>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</si>
  <si>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</si>
  <si>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</si>
  <si>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</si>
  <si>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</si>
  <si>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</si>
  <si>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</si>
  <si>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</si>
  <si>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</si>
  <si>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</si>
  <si>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</si>
  <si>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</si>
  <si>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</si>
  <si>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</si>
  <si>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</si>
  <si>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</si>
  <si>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</si>
  <si>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</si>
  <si>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</si>
  <si>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</si>
  <si>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</si>
  <si>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</si>
  <si>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</si>
  <si>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</si>
  <si>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</si>
  <si>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</si>
  <si>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</si>
  <si>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</si>
  <si>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</si>
  <si>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</si>
  <si>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</si>
  <si>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</si>
  <si>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</si>
  <si>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</si>
  <si>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</si>
  <si>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</si>
  <si>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</si>
  <si>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</si>
  <si>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</si>
  <si>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</si>
  <si>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</si>
  <si>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</si>
  <si>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</si>
  <si>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</si>
  <si>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</si>
  <si>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</si>
  <si>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</si>
  <si>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</si>
  <si>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</si>
  <si>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</si>
  <si>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</si>
  <si>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</si>
  <si>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</si>
  <si>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</si>
  <si>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</si>
  <si>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</si>
  <si>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</si>
  <si>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</si>
  <si>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</si>
  <si>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</si>
  <si>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</si>
  <si>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</si>
  <si>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</si>
  <si>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</si>
  <si>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</si>
  <si>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</si>
  <si>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</si>
  <si>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</si>
  <si>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</si>
  <si>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</si>
  <si>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</si>
  <si>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</si>
  <si>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</si>
  <si>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</si>
  <si>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</si>
  <si>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</si>
  <si>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</si>
  <si>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</si>
  <si>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</si>
  <si>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</si>
  <si>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</si>
  <si>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</si>
  <si>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</si>
  <si>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</si>
  <si>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</si>
  <si>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</si>
  <si>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</si>
  <si>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</si>
  <si>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</si>
  <si>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</si>
  <si>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</si>
  <si>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</si>
  <si>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</si>
  <si>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</si>
  <si>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</si>
  <si>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</si>
  <si>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</si>
  <si>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</si>
  <si>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</si>
  <si>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</si>
  <si>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</si>
  <si>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</si>
  <si>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</si>
  <si>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</si>
  <si>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</si>
  <si>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</si>
  <si>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</si>
  <si>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</si>
  <si>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</si>
  <si>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</si>
  <si>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</si>
  <si>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</si>
  <si>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</si>
  <si>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</si>
  <si>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</si>
  <si>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</si>
  <si>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</si>
  <si>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</si>
  <si>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</si>
  <si>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</si>
  <si>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</si>
  <si>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</si>
  <si>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</si>
  <si>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</si>
  <si>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</si>
  <si>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</si>
  <si>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</si>
  <si>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</si>
  <si>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</si>
  <si>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</si>
  <si>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</si>
  <si>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</si>
  <si>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</si>
  <si>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</si>
  <si>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</si>
  <si>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</si>
  <si>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</si>
  <si>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</si>
  <si>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</si>
  <si>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</si>
  <si>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</si>
  <si>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</si>
  <si>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</si>
  <si>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</si>
  <si>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</si>
  <si>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</si>
  <si>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</si>
  <si>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</si>
  <si>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</si>
  <si>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</si>
  <si>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</si>
  <si>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</si>
  <si>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</si>
  <si>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</si>
  <si>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</si>
  <si>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</si>
  <si>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</si>
  <si>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</si>
  <si>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</si>
  <si>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</si>
  <si>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</si>
  <si>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</si>
  <si>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</si>
  <si>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</si>
  <si>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</si>
  <si>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</si>
  <si>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</si>
  <si>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</si>
  <si>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</si>
  <si>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</si>
  <si>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</si>
  <si>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</si>
  <si>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</si>
  <si>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</si>
  <si>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</si>
  <si>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</si>
  <si>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</si>
  <si>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</si>
  <si>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</si>
  <si>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</si>
  <si>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</si>
  <si>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</si>
  <si>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</si>
  <si>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</si>
  <si>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</si>
  <si>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</si>
  <si>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</si>
  <si>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</si>
  <si>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</si>
  <si>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</si>
  <si>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</si>
  <si>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</si>
  <si>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</si>
  <si>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</si>
  <si>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</si>
  <si>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</si>
  <si>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</si>
  <si>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</si>
  <si>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</si>
  <si>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</si>
  <si>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</si>
  <si>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</si>
  <si>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</si>
  <si>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</si>
  <si>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</si>
  <si>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</si>
  <si>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</si>
  <si>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</si>
  <si>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</si>
  <si>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</si>
  <si>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</si>
  <si>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</si>
  <si>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</si>
  <si>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</si>
  <si>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</si>
  <si>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</si>
  <si>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</si>
  <si>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</si>
  <si>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</si>
  <si>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</si>
  <si>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</si>
  <si>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</si>
  <si>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</si>
  <si>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</si>
  <si>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</si>
  <si>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</si>
  <si>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</si>
  <si>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</si>
  <si>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</si>
  <si>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</si>
  <si>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</si>
  <si>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</si>
  <si>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</si>
  <si>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</si>
  <si>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</si>
  <si>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</si>
  <si>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</si>
  <si>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</si>
  <si>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</si>
  <si>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</si>
  <si>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</si>
  <si>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</si>
  <si>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</si>
  <si>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</si>
  <si>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</si>
  <si>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</si>
  <si>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</si>
  <si>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</si>
  <si>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</si>
  <si>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</si>
  <si>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</si>
  <si>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</si>
  <si>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</si>
  <si>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</si>
  <si>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</si>
  <si>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</si>
  <si>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</si>
  <si>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</si>
  <si>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</si>
  <si>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</si>
  <si>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</si>
  <si>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</si>
  <si>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</si>
  <si>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</si>
  <si>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</si>
  <si>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</si>
  <si>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</si>
  <si>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</si>
  <si>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</si>
  <si>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</si>
  <si>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</si>
  <si>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</si>
  <si>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</si>
  <si>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</si>
  <si>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</si>
  <si>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</si>
  <si>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</si>
  <si>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</si>
  <si>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</si>
  <si>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</si>
  <si>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</si>
  <si>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</si>
  <si>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</si>
  <si>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</si>
  <si>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</si>
  <si>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</si>
  <si>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</si>
  <si>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</si>
  <si>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</si>
  <si>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</si>
  <si>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</si>
  <si>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</si>
  <si>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</si>
  <si>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</si>
  <si>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</si>
  <si>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</si>
  <si>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</si>
  <si>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</si>
  <si>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</si>
  <si>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</si>
  <si>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</si>
  <si>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</si>
  <si>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</si>
  <si>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</si>
  <si>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</si>
  <si>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</si>
  <si>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</si>
  <si>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</si>
  <si>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</si>
  <si>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</si>
  <si>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</si>
  <si>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</si>
  <si>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</si>
  <si>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</si>
  <si>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</si>
  <si>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</si>
  <si>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</si>
  <si>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</si>
  <si>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</si>
  <si>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</si>
  <si>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</si>
  <si>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</si>
  <si>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</si>
  <si>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</si>
  <si>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</si>
  <si>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</si>
  <si>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</si>
  <si>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</si>
  <si>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</si>
  <si>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</si>
  <si>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</si>
  <si>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</si>
  <si>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</si>
  <si>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</si>
  <si>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</si>
  <si>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</si>
  <si>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</si>
  <si>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</si>
  <si>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</si>
  <si>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</si>
  <si>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</si>
  <si>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</si>
  <si>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</si>
  <si>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</si>
  <si>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</si>
  <si>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</si>
  <si>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</si>
  <si>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</si>
  <si>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</si>
  <si>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</si>
  <si>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</si>
  <si>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</si>
  <si>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</si>
  <si>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</si>
  <si>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</si>
  <si>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</si>
  <si>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</si>
  <si>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</si>
  <si>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</si>
  <si>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</si>
  <si>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</si>
  <si>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</si>
  <si>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</si>
  <si>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</si>
  <si>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</si>
  <si>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</si>
  <si>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</si>
  <si>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</si>
  <si>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</si>
  <si>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</si>
  <si>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</si>
  <si>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</si>
  <si>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</si>
  <si>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</si>
  <si>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</si>
  <si>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</si>
  <si>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</si>
  <si>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</si>
  <si>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</si>
  <si>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</si>
  <si>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</si>
  <si>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</si>
  <si>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</si>
  <si>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</si>
  <si>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</si>
  <si>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</si>
  <si>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</si>
  <si>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</si>
  <si>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</si>
  <si>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</si>
  <si>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</si>
  <si>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</si>
  <si>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</si>
  <si>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</si>
  <si>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</si>
  <si>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</si>
  <si>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</si>
  <si>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</si>
  <si>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</si>
  <si>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</si>
  <si>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</si>
  <si>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</si>
  <si>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</si>
  <si>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</si>
  <si>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</si>
  <si>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</si>
  <si>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</si>
  <si>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</si>
  <si>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</si>
  <si>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</si>
  <si>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</si>
  <si>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</si>
  <si>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</si>
  <si>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</si>
  <si>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</si>
  <si>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</si>
  <si>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</si>
  <si>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</si>
  <si>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</si>
  <si>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</si>
  <si>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</si>
  <si>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</si>
  <si>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</si>
  <si>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</si>
  <si>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</si>
  <si>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</si>
  <si>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</si>
  <si>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</si>
  <si>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</si>
  <si>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</si>
  <si>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</si>
  <si>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</si>
  <si>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</si>
  <si>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</si>
  <si>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</si>
  <si>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</si>
  <si>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</si>
  <si>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</si>
  <si>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</si>
  <si>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</si>
  <si>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</si>
  <si>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</si>
  <si>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</si>
  <si>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</si>
  <si>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</si>
  <si>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</si>
  <si>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</si>
  <si>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</si>
  <si>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</si>
  <si>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</si>
  <si>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</si>
  <si>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</si>
  <si>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</si>
  <si>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</si>
  <si>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</si>
  <si>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</si>
  <si>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</si>
  <si>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</si>
  <si>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</si>
  <si>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</si>
  <si>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</si>
  <si>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</si>
  <si>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</si>
  <si>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</si>
  <si>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</si>
  <si>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</si>
  <si>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</si>
  <si>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</si>
  <si>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</si>
  <si>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</si>
  <si>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</si>
  <si>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</si>
  <si>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</si>
  <si>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</si>
  <si>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</si>
  <si>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</si>
  <si>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</si>
  <si>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</si>
  <si>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</si>
  <si>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</si>
  <si>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</si>
  <si>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</si>
  <si>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</si>
  <si>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</si>
  <si>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</si>
  <si>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</si>
  <si>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</si>
  <si>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</si>
  <si>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</si>
  <si>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</si>
  <si>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</si>
  <si>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</si>
  <si>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</si>
  <si>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</si>
  <si>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</si>
  <si>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</si>
  <si>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</si>
  <si>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</si>
  <si>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</si>
  <si>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</si>
  <si>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</si>
  <si>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</si>
  <si>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</si>
  <si>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</si>
  <si>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</si>
  <si>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</si>
  <si>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</si>
  <si>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</si>
  <si>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</si>
  <si>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</si>
  <si>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</si>
  <si>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</si>
  <si>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</si>
  <si>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</si>
  <si>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</si>
  <si>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</si>
  <si>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</si>
  <si>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</si>
  <si>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</si>
  <si>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</si>
  <si>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</si>
  <si>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</si>
  <si>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</si>
  <si>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</si>
  <si>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</si>
  <si>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</si>
  <si>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</si>
  <si>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</si>
  <si>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</si>
  <si>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</si>
  <si>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</si>
  <si>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</si>
  <si>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</si>
  <si>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</si>
  <si>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</si>
  <si>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</si>
  <si>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</si>
  <si>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</si>
  <si>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</si>
  <si>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</si>
  <si>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</si>
  <si>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</si>
  <si>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</si>
  <si>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</si>
  <si>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</si>
  <si>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</si>
  <si>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</si>
  <si>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</si>
  <si>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</si>
  <si>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</si>
  <si>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</si>
  <si>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</si>
  <si>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</si>
  <si>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</si>
  <si>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</si>
  <si>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</si>
  <si>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</si>
  <si>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</si>
  <si>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</si>
  <si>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</si>
  <si>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</si>
  <si>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</si>
  <si>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</si>
  <si>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</si>
  <si>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</si>
  <si>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</si>
  <si>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</si>
  <si>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</si>
  <si>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</si>
  <si>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</si>
  <si>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</si>
  <si>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</si>
  <si>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</si>
  <si>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</si>
  <si>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</si>
  <si>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</si>
  <si>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</si>
  <si>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</si>
  <si>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</si>
  <si>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</si>
  <si>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</si>
  <si>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</si>
  <si>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</si>
  <si>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</si>
  <si>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</si>
  <si>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</si>
  <si>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</si>
  <si>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</si>
  <si>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</si>
  <si>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</si>
  <si>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</si>
  <si>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</si>
  <si>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</si>
  <si>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</si>
  <si>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</si>
  <si>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</si>
  <si>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</si>
  <si>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</si>
  <si>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</si>
  <si>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</si>
  <si>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</si>
  <si>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</si>
  <si>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</si>
  <si>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</si>
  <si>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</si>
  <si>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</si>
  <si>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</si>
  <si>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</si>
  <si>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</si>
  <si>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</si>
  <si>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</si>
  <si>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</si>
  <si>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</si>
  <si>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</si>
  <si>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</si>
  <si>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</si>
  <si>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</si>
  <si>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</si>
  <si>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</si>
  <si>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</si>
  <si>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</si>
  <si>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</si>
  <si>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</si>
  <si>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</si>
  <si>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</si>
  <si>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</si>
  <si>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</si>
  <si>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</si>
  <si>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</si>
  <si>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</si>
  <si>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</si>
  <si>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</si>
  <si>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</si>
  <si>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</si>
  <si>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</si>
  <si>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</si>
  <si>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</si>
  <si>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</si>
  <si>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</si>
  <si>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</si>
  <si>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</si>
  <si>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</si>
  <si>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</si>
  <si>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</si>
  <si>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</si>
  <si>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</si>
  <si>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</si>
  <si>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</si>
  <si>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</si>
  <si>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</si>
  <si>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</si>
  <si>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</si>
  <si>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</si>
  <si>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</si>
  <si>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</si>
  <si>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</si>
  <si>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</si>
  <si>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</si>
  <si>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</si>
  <si>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</si>
  <si>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</si>
  <si>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</si>
  <si>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</si>
  <si>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</si>
  <si>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</si>
  <si>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</si>
  <si>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</si>
  <si>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</si>
  <si>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</si>
  <si>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</si>
  <si>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</si>
  <si>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</si>
  <si>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</si>
  <si>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</si>
  <si>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</si>
  <si>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</si>
  <si>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</si>
  <si>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</si>
  <si>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</si>
  <si>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</si>
  <si>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</si>
  <si>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</si>
  <si>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</si>
  <si>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</si>
  <si>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</si>
  <si>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</si>
  <si>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</si>
  <si>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</si>
  <si>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</si>
  <si>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</si>
  <si>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</si>
  <si>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</si>
  <si>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</si>
  <si>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</si>
  <si>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</si>
  <si>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</si>
  <si>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</si>
  <si>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</si>
  <si>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</si>
  <si>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</si>
  <si>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</si>
  <si>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</si>
  <si>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</si>
  <si>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</si>
  <si>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</si>
  <si>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</si>
  <si>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</si>
  <si>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</si>
  <si>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</si>
  <si>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</si>
  <si>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</si>
  <si>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</si>
  <si>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</si>
  <si>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</si>
  <si>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</si>
  <si>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</si>
  <si>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</si>
  <si>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</si>
  <si>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</si>
  <si>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</si>
  <si>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</si>
  <si>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</si>
  <si>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</si>
  <si>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</si>
  <si>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</si>
  <si>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</si>
  <si>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</si>
  <si>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</si>
  <si>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</si>
  <si>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</si>
  <si>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</si>
  <si>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</si>
  <si>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</si>
  <si>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</si>
  <si>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</si>
  <si>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</si>
  <si>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</si>
  <si>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</si>
  <si>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</si>
  <si>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</si>
  <si>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</si>
  <si>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</si>
  <si>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</si>
  <si>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</si>
  <si>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</si>
  <si>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</si>
  <si>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</si>
  <si>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</si>
  <si>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</si>
  <si>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</si>
  <si>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</si>
  <si>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</si>
  <si>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</si>
  <si>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</si>
  <si>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</si>
  <si>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</si>
  <si>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</si>
  <si>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</si>
  <si>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</si>
  <si>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</si>
  <si>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</si>
  <si>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</si>
  <si>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</si>
  <si>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</si>
  <si>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</si>
  <si>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</si>
  <si>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</si>
  <si>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</si>
  <si>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</si>
  <si>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</si>
  <si>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</si>
  <si>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</si>
  <si>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</si>
  <si>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</si>
  <si>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</si>
  <si>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</si>
  <si>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</si>
  <si>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</si>
  <si>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</si>
  <si>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</si>
  <si>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</si>
  <si>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</si>
  <si>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</si>
  <si>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</si>
  <si>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</si>
  <si>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</si>
  <si>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</si>
  <si>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</si>
  <si>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</si>
  <si>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</si>
  <si>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</si>
  <si>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</si>
  <si>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</si>
  <si>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</si>
  <si>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</si>
  <si>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</si>
  <si>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</si>
  <si>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</si>
  <si>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</si>
  <si>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</si>
  <si>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</si>
  <si>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</si>
  <si>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</si>
  <si>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</si>
  <si>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</si>
  <si>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</si>
  <si>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</si>
  <si>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</si>
  <si>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</si>
  <si>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</si>
  <si>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</si>
  <si>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</si>
  <si>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</si>
  <si>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</si>
  <si>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</si>
  <si>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</si>
  <si>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</si>
  <si>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</si>
  <si>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</si>
  <si>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</si>
  <si>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</si>
  <si>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</si>
  <si>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</si>
  <si>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</si>
  <si>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</si>
  <si>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</si>
  <si>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</si>
  <si>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</si>
  <si>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</si>
  <si>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</si>
  <si>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</si>
  <si>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</si>
  <si>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</si>
  <si>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</si>
  <si>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</si>
  <si>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</si>
  <si>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</si>
  <si>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</si>
  <si>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</si>
  <si>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</si>
  <si>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</si>
  <si>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</si>
  <si>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</si>
  <si>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</si>
  <si>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</si>
  <si>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</si>
  <si>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</si>
  <si>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</si>
  <si>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</si>
  <si>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</si>
  <si>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</si>
  <si>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</si>
  <si>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</si>
  <si>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</si>
  <si>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</si>
  <si>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</si>
  <si>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</si>
  <si>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</si>
  <si>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</si>
  <si>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</si>
  <si>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</si>
  <si>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</si>
  <si>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</si>
  <si>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</si>
  <si>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</si>
  <si>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</si>
  <si>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</si>
  <si>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</si>
  <si>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</si>
  <si>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</si>
  <si>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</si>
  <si>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</si>
  <si>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</si>
  <si>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</si>
  <si>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</si>
  <si>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</si>
  <si>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</si>
  <si>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</si>
  <si>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</si>
  <si>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</si>
  <si>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</si>
  <si>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</si>
  <si>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</si>
  <si>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</si>
  <si>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</si>
  <si>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</si>
  <si>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</si>
  <si>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</si>
  <si>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</si>
  <si>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</si>
  <si>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</si>
  <si>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</si>
  <si>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</si>
  <si>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</si>
  <si>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</si>
  <si>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</si>
  <si>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</si>
  <si>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</si>
  <si>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</si>
  <si>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</si>
  <si>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</si>
  <si>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</si>
  <si>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</si>
  <si>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</si>
  <si>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</si>
  <si>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</si>
  <si>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</si>
  <si>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</si>
  <si>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</si>
  <si>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</si>
  <si>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</si>
  <si>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</si>
  <si>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</si>
  <si>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</si>
  <si>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</si>
  <si>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</si>
  <si>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</si>
  <si>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</si>
  <si>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</si>
  <si>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</si>
  <si>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</si>
  <si>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</si>
  <si>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</si>
  <si>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</si>
  <si>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</si>
  <si>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</si>
  <si>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</si>
  <si>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</si>
  <si>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</si>
  <si>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</si>
  <si>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</si>
  <si>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</si>
  <si>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</si>
  <si>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</si>
  <si>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</si>
  <si>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</si>
  <si>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</si>
  <si>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</si>
  <si>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</si>
  <si>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</si>
  <si>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</si>
  <si>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</si>
  <si>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</si>
  <si>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</si>
  <si>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</si>
  <si>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</si>
  <si>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</si>
  <si>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</si>
  <si>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</si>
  <si>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</si>
  <si>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</si>
  <si>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</si>
  <si>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</si>
  <si>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</si>
  <si>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</si>
  <si>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</si>
  <si>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</si>
  <si>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</si>
  <si>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</si>
  <si>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</si>
  <si>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</si>
  <si>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</si>
  <si>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</si>
  <si>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</si>
  <si>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</si>
  <si>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</si>
  <si>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</si>
  <si>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</si>
  <si>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</si>
  <si>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</si>
  <si>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</si>
  <si>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</si>
  <si>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</si>
  <si>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</si>
  <si>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</si>
  <si>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</si>
  <si>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</si>
  <si>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</si>
  <si>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</si>
  <si>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</si>
  <si>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</si>
  <si>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</si>
  <si>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</si>
  <si>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</si>
  <si>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</si>
  <si>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</si>
  <si>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</si>
  <si>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</si>
  <si>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</si>
  <si>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</si>
  <si>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</si>
  <si>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</si>
  <si>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</si>
  <si>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</si>
  <si>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</si>
  <si>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</si>
  <si>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</si>
  <si>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</si>
  <si>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</si>
  <si>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</si>
  <si>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</si>
  <si>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</si>
  <si>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</si>
  <si>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</si>
  <si>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</si>
  <si>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</si>
  <si>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</si>
  <si>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</si>
  <si>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</si>
  <si>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</si>
  <si>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</si>
  <si>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</si>
  <si>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</si>
  <si>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</si>
  <si>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</si>
  <si>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</si>
  <si>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</si>
  <si>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</si>
  <si>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</si>
  <si>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</si>
  <si>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</si>
  <si>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</si>
  <si>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</si>
  <si>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</si>
  <si>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</si>
  <si>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</si>
  <si>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</si>
  <si>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</si>
  <si>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</si>
  <si>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</si>
  <si>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</si>
  <si>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</si>
  <si>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</si>
  <si>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</si>
  <si>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</si>
  <si>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</si>
  <si>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</si>
  <si>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</si>
  <si>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</si>
  <si>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</si>
  <si>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</si>
  <si>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</si>
  <si>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</si>
  <si>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</si>
  <si>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</si>
  <si>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</si>
  <si>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</si>
  <si>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</si>
  <si>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</si>
  <si>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</si>
  <si>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</si>
  <si>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</si>
  <si>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</si>
  <si>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</si>
  <si>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</si>
  <si>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</si>
  <si>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</si>
  <si>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</si>
  <si>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</si>
  <si>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</si>
  <si>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</si>
  <si>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</si>
  <si>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</si>
  <si>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</si>
  <si>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</si>
  <si>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</si>
  <si>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</si>
  <si>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</si>
  <si>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</si>
  <si>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</si>
  <si>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</si>
  <si>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</si>
  <si>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</si>
  <si>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</si>
  <si>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</si>
  <si>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</si>
  <si>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</si>
  <si>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</si>
  <si>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</si>
  <si>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</si>
  <si>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</si>
  <si>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</si>
  <si>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</si>
  <si>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</si>
  <si>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</si>
  <si>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</si>
  <si>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</si>
  <si>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</si>
  <si>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</si>
  <si>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</si>
  <si>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</si>
  <si>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</si>
  <si>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</si>
  <si>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</si>
  <si>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</si>
  <si>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</si>
  <si>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</si>
  <si>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</si>
  <si>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</si>
  <si>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</si>
  <si>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</si>
  <si>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</si>
  <si>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</si>
  <si>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</si>
  <si>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</si>
  <si>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</si>
  <si>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</si>
  <si>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</si>
  <si>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</si>
  <si>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</si>
  <si>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</si>
  <si>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</si>
  <si>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</si>
  <si>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</si>
  <si>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</si>
  <si>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</si>
  <si>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</si>
  <si>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</si>
  <si>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</si>
  <si>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</si>
  <si>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</si>
  <si>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</si>
  <si>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</si>
  <si>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</si>
  <si>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</si>
  <si>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</si>
  <si>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</si>
  <si>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</si>
  <si>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</si>
  <si>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</si>
  <si>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</si>
  <si>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</si>
  <si>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</si>
  <si>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</si>
  <si>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</si>
  <si>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</si>
  <si>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</si>
  <si>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</si>
  <si>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</si>
  <si>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</si>
  <si>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</si>
  <si>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</si>
  <si>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</si>
  <si>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</si>
  <si>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</si>
  <si>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</si>
  <si>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</si>
  <si>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</si>
  <si>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</si>
  <si>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</si>
  <si>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</si>
  <si>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</si>
  <si>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</si>
  <si>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</si>
  <si>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</si>
  <si>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</si>
  <si>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</si>
  <si>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</si>
  <si>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</si>
  <si>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</si>
  <si>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</si>
  <si>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</si>
  <si>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</si>
  <si>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</si>
  <si>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</si>
  <si>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</si>
  <si>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</si>
  <si>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</si>
  <si>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</si>
  <si>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</si>
  <si>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</si>
  <si>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</si>
  <si>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</si>
  <si>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</si>
  <si>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</si>
  <si>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</si>
  <si>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</si>
  <si>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</si>
  <si>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</si>
  <si>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</si>
  <si>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</si>
  <si>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</si>
  <si>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</si>
  <si>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</si>
  <si>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</si>
  <si>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</si>
  <si>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</si>
  <si>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</si>
  <si>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</si>
  <si>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</si>
  <si>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</si>
  <si>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</si>
  <si>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</si>
  <si>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</si>
  <si>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</si>
  <si>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</si>
  <si>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</si>
  <si>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</si>
  <si>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</si>
  <si>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</si>
  <si>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</si>
  <si>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</si>
  <si>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</si>
  <si>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</si>
  <si>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</si>
  <si>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</si>
  <si>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</si>
  <si>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</si>
  <si>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</si>
  <si>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</si>
  <si>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</si>
  <si>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</si>
  <si>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</si>
  <si>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</si>
  <si>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</si>
  <si>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</si>
  <si>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</si>
  <si>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</si>
  <si>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</si>
  <si>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</si>
  <si>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</si>
  <si>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</si>
  <si>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</si>
  <si>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</si>
  <si>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</si>
  <si>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</si>
  <si>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</si>
  <si>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</si>
  <si>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</si>
  <si>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</si>
  <si>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</si>
  <si>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</si>
  <si>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</si>
  <si>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</si>
  <si>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</si>
  <si>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</si>
  <si>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</si>
  <si>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</si>
  <si>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</si>
  <si>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</si>
  <si>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</si>
  <si>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</si>
  <si>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</si>
  <si>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</si>
  <si>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</si>
  <si>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</si>
  <si>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</si>
  <si>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</si>
  <si>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</si>
  <si>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</si>
  <si>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</si>
  <si>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</si>
  <si>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</si>
  <si>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</si>
  <si>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</si>
  <si>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</si>
  <si>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</si>
  <si>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</si>
  <si>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</si>
  <si>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</si>
  <si>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</si>
  <si>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</si>
  <si>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</si>
  <si>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</si>
  <si>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</si>
  <si>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</si>
  <si>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</si>
  <si>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</si>
  <si>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</si>
  <si>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</si>
  <si>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</si>
  <si>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</si>
  <si>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</si>
  <si>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</si>
  <si>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</si>
  <si>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</si>
  <si>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</si>
  <si>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</si>
  <si>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</si>
  <si>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</si>
  <si>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</si>
  <si>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</si>
  <si>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</si>
  <si>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</si>
  <si>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</si>
  <si>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</si>
  <si>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</si>
  <si>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</si>
  <si>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</si>
  <si>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</si>
  <si>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</si>
  <si>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</si>
  <si>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</si>
  <si>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</si>
  <si>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</si>
  <si>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</si>
  <si>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</si>
  <si>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</si>
  <si>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</si>
  <si>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</si>
  <si>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</si>
  <si>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</si>
  <si>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</si>
  <si>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</si>
  <si>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</si>
  <si>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</si>
  <si>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</si>
  <si>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</si>
  <si>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</si>
  <si>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</si>
  <si>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</si>
  <si>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</si>
  <si>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</si>
  <si>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</si>
  <si>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</si>
  <si>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</si>
  <si>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</si>
  <si>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</si>
  <si>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</si>
  <si>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</si>
  <si>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</si>
  <si>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</si>
  <si>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</si>
  <si>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</si>
  <si>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</si>
  <si>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</si>
  <si>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</si>
  <si>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</si>
  <si>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</si>
  <si>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</si>
  <si>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</si>
  <si>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</si>
  <si>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</si>
  <si>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</si>
  <si>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</si>
  <si>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</si>
  <si>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</si>
  <si>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</si>
  <si>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</si>
  <si>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</si>
  <si>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</si>
  <si>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</si>
  <si>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</si>
  <si>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</si>
  <si>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</si>
  <si>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</si>
  <si>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</si>
  <si>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</si>
  <si>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</si>
  <si>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</si>
  <si>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</si>
  <si>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</si>
  <si>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</si>
  <si>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</si>
  <si>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</si>
  <si>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</si>
  <si>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</si>
  <si>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</si>
  <si>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</si>
  <si>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</si>
  <si>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</si>
  <si>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</si>
  <si>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</si>
  <si>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</si>
  <si>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</si>
  <si>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</si>
  <si>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</si>
  <si>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</si>
  <si>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</si>
  <si>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</si>
  <si>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</si>
  <si>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</si>
  <si>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</si>
  <si>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</si>
  <si>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</si>
  <si>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</si>
  <si>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</si>
  <si>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</si>
  <si>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</si>
  <si>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</si>
  <si>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</si>
  <si>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</si>
  <si>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</si>
  <si>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</si>
  <si>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</si>
  <si>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</si>
  <si>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</si>
  <si>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</si>
  <si>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</si>
  <si>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</si>
  <si>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</si>
  <si>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</si>
  <si>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</si>
  <si>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</si>
  <si>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</si>
  <si>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</si>
  <si>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</si>
  <si>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</si>
  <si>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</si>
  <si>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</si>
  <si>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</si>
  <si>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</si>
  <si>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</si>
  <si>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</si>
  <si>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</si>
  <si>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</si>
  <si>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</si>
  <si>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</si>
  <si>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</si>
  <si>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</si>
  <si>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</si>
  <si>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</si>
  <si>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</si>
  <si>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</si>
  <si>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</si>
  <si>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</si>
  <si>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</si>
  <si>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</si>
  <si>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</si>
  <si>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</si>
  <si>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</si>
  <si>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</si>
  <si>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</si>
  <si>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</si>
  <si>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</si>
  <si>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</si>
  <si>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</si>
  <si>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</si>
  <si>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</si>
  <si>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</si>
  <si>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</si>
  <si>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</si>
  <si>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</si>
  <si>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</si>
  <si>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</si>
  <si>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</si>
  <si>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</si>
  <si>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</si>
  <si>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</si>
  <si>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</si>
  <si>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</si>
  <si>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</si>
  <si>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</si>
  <si>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</si>
  <si>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</si>
  <si>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</si>
  <si>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</si>
  <si>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</si>
  <si>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</si>
  <si>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</si>
  <si>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</si>
  <si>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</si>
  <si>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</si>
  <si>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</si>
  <si>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</si>
  <si>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</si>
  <si>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</si>
  <si>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</si>
  <si>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</si>
  <si>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</si>
  <si>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</si>
  <si>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</si>
  <si>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</si>
  <si>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</si>
  <si>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</si>
  <si>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</si>
  <si>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</si>
  <si>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</si>
  <si>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</si>
  <si>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</si>
  <si>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</si>
  <si>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</si>
  <si>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</si>
  <si>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</si>
  <si>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</si>
  <si>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</si>
  <si>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</si>
  <si>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</si>
  <si>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</si>
  <si>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</si>
  <si>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</si>
  <si>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</si>
  <si>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</si>
  <si>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</si>
  <si>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</si>
  <si>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</si>
  <si>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</si>
  <si>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</si>
  <si>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</si>
  <si>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</si>
  <si>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</si>
  <si>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</si>
  <si>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</si>
  <si>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</si>
  <si>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</si>
  <si>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</si>
  <si>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</si>
  <si>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</si>
  <si>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</si>
  <si>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</si>
  <si>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</si>
  <si>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</si>
  <si>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</si>
  <si>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</si>
  <si>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</si>
  <si>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</si>
  <si>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</si>
  <si>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</si>
  <si>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</si>
  <si>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</si>
  <si>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</si>
  <si>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</si>
  <si>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</si>
  <si>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</si>
  <si>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</si>
  <si>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</si>
  <si>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</si>
  <si>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</si>
  <si>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</si>
  <si>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</si>
  <si>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</si>
  <si>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</si>
  <si>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</si>
  <si>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</si>
  <si>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</si>
  <si>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</si>
  <si>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</si>
  <si>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</si>
  <si>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</si>
  <si>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</si>
  <si>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</si>
  <si>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</si>
  <si>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</si>
  <si>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</si>
  <si>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</si>
  <si>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</si>
  <si>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</si>
  <si>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</si>
  <si>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</si>
  <si>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</si>
  <si>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</si>
  <si>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</si>
  <si>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</si>
  <si>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</si>
  <si>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</si>
  <si>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</si>
  <si>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</si>
  <si>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</si>
  <si>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</si>
  <si>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</si>
  <si>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</si>
  <si>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</si>
  <si>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</si>
  <si>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</si>
  <si>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</si>
  <si>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</si>
  <si>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</si>
  <si>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</si>
  <si>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</si>
  <si>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</si>
  <si>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</si>
  <si>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</si>
  <si>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</si>
  <si>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</si>
  <si>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</si>
  <si>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</si>
  <si>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</si>
  <si>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</si>
  <si>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</si>
  <si>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</si>
  <si>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</si>
  <si>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</si>
  <si>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</si>
  <si>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</si>
  <si>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</si>
  <si>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</si>
  <si>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</si>
  <si>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</si>
  <si>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</si>
  <si>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</si>
  <si>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</si>
  <si>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</si>
  <si>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</si>
  <si>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</si>
  <si>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</si>
  <si>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</si>
  <si>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</si>
  <si>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</si>
  <si>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</si>
  <si>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</si>
  <si>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</si>
  <si>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</si>
  <si>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</si>
  <si>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</si>
  <si>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</si>
  <si>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</si>
  <si>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</si>
  <si>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</si>
  <si>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</si>
  <si>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</si>
  <si>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</si>
  <si>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</si>
  <si>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</si>
  <si>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</si>
  <si>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</si>
  <si>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</si>
  <si>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</si>
  <si>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</si>
  <si>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</si>
  <si>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</si>
  <si>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</si>
  <si>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</si>
  <si>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</si>
  <si>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</si>
  <si>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</si>
  <si>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</si>
  <si>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</si>
  <si>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</si>
  <si>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</si>
  <si>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</si>
  <si>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</si>
  <si>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</si>
  <si>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</si>
  <si>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</si>
  <si>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</si>
  <si>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</si>
  <si>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</si>
  <si>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</si>
  <si>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</si>
  <si>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</si>
  <si>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</si>
  <si>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</si>
  <si>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</si>
  <si>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</si>
  <si>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</si>
  <si>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</si>
  <si>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</si>
  <si>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</si>
  <si>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</si>
  <si>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</si>
  <si>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</si>
  <si>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</si>
  <si>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</si>
  <si>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</si>
  <si>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</si>
  <si>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</si>
  <si>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</si>
  <si>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</si>
  <si>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</si>
  <si>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</si>
  <si>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</si>
  <si>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</si>
  <si>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</si>
  <si>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</si>
  <si>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</si>
  <si>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</si>
  <si>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</si>
  <si>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</si>
  <si>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</si>
  <si>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</si>
  <si>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</si>
  <si>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</si>
  <si>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</si>
  <si>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</si>
  <si>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</si>
  <si>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</si>
  <si>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</si>
  <si>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</si>
  <si>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</si>
  <si>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</si>
  <si>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</si>
  <si>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</si>
  <si>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</si>
  <si>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</si>
  <si>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</si>
  <si>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</si>
  <si>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</si>
  <si>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</si>
  <si>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</si>
  <si>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</si>
  <si>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</si>
  <si>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</si>
  <si>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</si>
  <si>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</si>
  <si>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</si>
  <si>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</si>
  <si>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</si>
  <si>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</si>
  <si>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</si>
  <si>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</si>
  <si>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</si>
  <si>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</si>
  <si>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</si>
  <si>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</si>
  <si>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</si>
  <si>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</si>
  <si>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</si>
  <si>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</si>
  <si>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</si>
  <si>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</si>
  <si>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</si>
  <si>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</si>
  <si>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</si>
  <si>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</si>
  <si>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</si>
  <si>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</si>
  <si>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</si>
  <si>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</si>
  <si>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</si>
  <si>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</si>
  <si>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</si>
  <si>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</si>
  <si>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</si>
  <si>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</si>
  <si>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</si>
  <si>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</si>
  <si>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</si>
  <si>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</si>
  <si>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</si>
  <si>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</si>
  <si>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</si>
  <si>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</si>
  <si>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</si>
  <si>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</si>
  <si>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</si>
  <si>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</si>
  <si>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</si>
  <si>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</si>
  <si>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</si>
  <si>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</si>
  <si>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</si>
  <si>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</si>
  <si>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</si>
  <si>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</si>
  <si>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</si>
  <si>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</si>
  <si>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</si>
  <si>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</si>
  <si>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</si>
  <si>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</si>
  <si>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</si>
  <si>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</si>
  <si>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</si>
  <si>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</si>
  <si>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</si>
  <si>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</si>
  <si>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</si>
  <si>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</si>
  <si>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</si>
  <si>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</si>
  <si>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</si>
  <si>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</si>
  <si>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</si>
  <si>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</si>
  <si>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</si>
  <si>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</si>
  <si>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</si>
  <si>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</si>
  <si>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</si>
  <si>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</si>
  <si>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</si>
  <si>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</si>
  <si>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</si>
  <si>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</si>
  <si>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</si>
  <si>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</si>
  <si>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</si>
  <si>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</si>
  <si>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</si>
  <si>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</si>
  <si>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</si>
  <si>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</si>
  <si>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</si>
  <si>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</si>
  <si>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</si>
  <si>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</si>
  <si>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</si>
  <si>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</si>
  <si>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</si>
  <si>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</si>
  <si>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</si>
  <si>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</si>
  <si>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</si>
  <si>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</si>
  <si>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</si>
  <si>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</si>
  <si>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</si>
  <si>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</si>
  <si>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</si>
  <si>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</si>
  <si>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</si>
  <si>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</si>
  <si>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</si>
  <si>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</si>
  <si>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</si>
  <si>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</si>
  <si>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</si>
  <si>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</si>
  <si>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</si>
  <si>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</si>
  <si>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</si>
  <si>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</si>
  <si>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</si>
  <si>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</si>
  <si>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</si>
  <si>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</si>
  <si>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</si>
  <si>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</si>
  <si>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</si>
  <si>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</si>
  <si>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</si>
  <si>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</si>
  <si>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</si>
  <si>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</si>
  <si>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</si>
  <si>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</si>
  <si>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</si>
  <si>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</si>
  <si>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</si>
  <si>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</si>
  <si>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</si>
  <si>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</si>
  <si>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</si>
  <si>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</si>
  <si>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</si>
  <si>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</si>
  <si>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</si>
  <si>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</si>
  <si>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</si>
  <si>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</si>
  <si>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</si>
  <si>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</si>
  <si>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</si>
  <si>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</si>
  <si>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</si>
  <si>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</si>
  <si>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</si>
  <si>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</si>
  <si>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</si>
  <si>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</si>
  <si>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</si>
  <si>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</si>
  <si>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</si>
  <si>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</si>
  <si>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</si>
  <si>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</si>
  <si>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</si>
  <si>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</si>
  <si>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</si>
  <si>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</si>
  <si>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</si>
  <si>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</si>
  <si>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</si>
  <si>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</si>
  <si>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</si>
  <si>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</si>
  <si>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</si>
  <si>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</si>
  <si>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</si>
  <si>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</si>
  <si>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</si>
  <si>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</si>
  <si>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</si>
  <si>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</si>
  <si>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</si>
  <si>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</si>
  <si>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</si>
  <si>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</si>
  <si>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</si>
  <si>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</si>
  <si>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</si>
  <si>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</si>
  <si>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</si>
  <si>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</si>
  <si>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</si>
  <si>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</si>
  <si>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</si>
  <si>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</si>
  <si>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</si>
  <si>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</si>
  <si>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</si>
  <si>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</si>
  <si>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</si>
  <si>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</si>
  <si>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</si>
  <si>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</si>
  <si>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</si>
  <si>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</si>
  <si>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</si>
  <si>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</si>
  <si>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</si>
  <si>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</si>
  <si>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</si>
  <si>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</si>
  <si>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</si>
  <si>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</si>
  <si>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</si>
  <si>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</si>
  <si>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</si>
  <si>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</si>
  <si>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</si>
  <si>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</si>
  <si>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</si>
  <si>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</si>
  <si>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</si>
  <si>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</si>
  <si>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</si>
  <si>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</si>
  <si>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</si>
  <si>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</si>
  <si>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</si>
  <si>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</si>
  <si>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</si>
  <si>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</si>
  <si>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</si>
  <si>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</si>
  <si>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</si>
  <si>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</si>
  <si>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</si>
  <si>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</si>
  <si>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</si>
  <si>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</si>
  <si>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</si>
  <si>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</si>
  <si>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</si>
  <si>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</si>
  <si>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</si>
  <si>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</si>
  <si>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</si>
  <si>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</si>
  <si>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</si>
  <si>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</si>
  <si>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</si>
  <si>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</si>
  <si>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</si>
  <si>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</si>
  <si>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</si>
  <si>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</si>
  <si>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</si>
  <si>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</si>
  <si>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</si>
  <si>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</si>
  <si>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</si>
  <si>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</si>
  <si>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</si>
  <si>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</si>
  <si>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</si>
  <si>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</si>
  <si>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</si>
  <si>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</si>
  <si>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</si>
  <si>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</si>
  <si>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</si>
  <si>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</si>
  <si>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</si>
  <si>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</si>
  <si>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</si>
  <si>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</si>
  <si>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</si>
  <si>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</si>
  <si>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</si>
  <si>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</si>
  <si>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</si>
  <si>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</si>
  <si>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</si>
  <si>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</si>
  <si>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</si>
  <si>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</si>
  <si>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</si>
  <si>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</si>
  <si>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</si>
  <si>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</si>
  <si>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</si>
  <si>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</si>
  <si>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</si>
  <si>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</si>
  <si>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</si>
  <si>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</si>
  <si>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</si>
  <si>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</si>
  <si>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</si>
  <si>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</si>
  <si>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</si>
  <si>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</si>
  <si>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</si>
  <si>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</si>
  <si>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</si>
  <si>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</si>
  <si>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</si>
  <si>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</si>
  <si>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</si>
  <si>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</si>
  <si>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</si>
  <si>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</si>
  <si>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</si>
  <si>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</si>
  <si>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</si>
  <si>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</si>
  <si>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</si>
  <si>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</si>
  <si>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</si>
  <si>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</si>
  <si>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</si>
  <si>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</si>
  <si>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</si>
  <si>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</si>
  <si>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</si>
  <si>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</si>
  <si>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</si>
  <si>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</si>
  <si>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</si>
  <si>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</si>
  <si>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</si>
  <si>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</si>
  <si>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</si>
  <si>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</si>
  <si>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</si>
  <si>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</si>
  <si>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</si>
  <si>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</si>
  <si>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</si>
  <si>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</si>
  <si>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</si>
  <si>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</si>
  <si>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</si>
  <si>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</si>
  <si>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</si>
  <si>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</si>
  <si>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</si>
  <si>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</si>
  <si>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</si>
  <si>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</si>
  <si>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</si>
  <si>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</si>
  <si>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</si>
  <si>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</si>
  <si>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</si>
  <si>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</si>
  <si>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</si>
  <si>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</si>
  <si>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</si>
  <si>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</si>
  <si>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</si>
  <si>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</si>
  <si>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</si>
  <si>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</si>
  <si>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</si>
  <si>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</si>
  <si>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</si>
  <si>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</si>
  <si>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</si>
  <si>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</si>
  <si>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</si>
  <si>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</si>
  <si>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</si>
  <si>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</si>
  <si>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</si>
  <si>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</si>
  <si>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</si>
  <si>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</si>
  <si>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</si>
  <si>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</si>
  <si>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</si>
  <si>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</si>
  <si>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</si>
  <si>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</si>
  <si>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</si>
  <si>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</si>
  <si>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</si>
  <si>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</si>
  <si>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</si>
  <si>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</si>
  <si>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</si>
  <si>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</si>
  <si>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</si>
  <si>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</si>
  <si>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</si>
  <si>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</si>
  <si>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</si>
  <si>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</si>
  <si>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</si>
  <si>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</si>
  <si>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</si>
  <si>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</si>
  <si>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</si>
  <si>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</si>
  <si>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</si>
  <si>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</si>
  <si>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</si>
  <si>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</si>
  <si>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</si>
  <si>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</si>
  <si>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</si>
  <si>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</si>
  <si>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</si>
  <si>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</si>
  <si>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</si>
  <si>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</si>
  <si>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</si>
  <si>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</si>
  <si>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</si>
  <si>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</si>
  <si>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</si>
  <si>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</si>
  <si>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</si>
  <si>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</si>
  <si>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</si>
  <si>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</si>
  <si>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</si>
  <si>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</si>
  <si>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</si>
  <si>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</si>
  <si>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</si>
  <si>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</si>
  <si>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</si>
  <si>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</si>
  <si>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</si>
  <si>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</si>
  <si>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</si>
  <si>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</si>
  <si>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</si>
  <si>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</si>
  <si>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</si>
  <si>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</si>
  <si>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</si>
  <si>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</si>
  <si>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</si>
  <si>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</si>
  <si>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</si>
  <si>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</si>
  <si>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</si>
  <si>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</si>
  <si>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</si>
  <si>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</si>
  <si>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</si>
  <si>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</si>
  <si>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</si>
  <si>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</si>
  <si>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</si>
  <si>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</si>
  <si>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</si>
  <si>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</si>
  <si>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</si>
  <si>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</si>
  <si>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</si>
  <si>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</si>
  <si>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</si>
  <si>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</si>
  <si>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</si>
  <si>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</si>
  <si>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</si>
  <si>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</si>
  <si>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</si>
  <si>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</si>
  <si>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</si>
  <si>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</si>
  <si>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</si>
  <si>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</si>
  <si>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</si>
  <si>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</si>
  <si>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</si>
  <si>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</si>
  <si>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</si>
  <si>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</si>
  <si>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</si>
  <si>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</si>
  <si>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</si>
  <si>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</si>
  <si>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</si>
  <si>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</si>
  <si>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</si>
  <si>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</si>
  <si>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</si>
  <si>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</si>
  <si>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</si>
  <si>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</si>
  <si>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</si>
  <si>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</si>
  <si>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</si>
  <si>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</si>
  <si>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</si>
  <si>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</si>
  <si>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</si>
  <si>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</si>
  <si>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</si>
  <si>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</si>
  <si>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</si>
  <si>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</si>
  <si>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</si>
  <si>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</si>
  <si>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</si>
  <si>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</si>
  <si>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</si>
  <si>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</si>
  <si>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</si>
  <si>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</si>
  <si>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</si>
  <si>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</si>
  <si>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</si>
  <si>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</si>
  <si>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</si>
  <si>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</si>
  <si>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</si>
  <si>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</si>
  <si>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</si>
  <si>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</si>
  <si>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</si>
  <si>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</si>
  <si>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</si>
  <si>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</si>
  <si>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</si>
  <si>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</si>
  <si>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</si>
  <si>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</si>
  <si>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</si>
  <si>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</si>
  <si>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</si>
  <si>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</si>
  <si>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</si>
  <si>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</si>
  <si>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</si>
  <si>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</si>
  <si>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</si>
  <si>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</si>
  <si>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</si>
  <si>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</si>
  <si>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</si>
  <si>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</si>
  <si>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</si>
  <si>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</si>
  <si>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</si>
  <si>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</si>
  <si>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</si>
  <si>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</si>
  <si>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</si>
  <si>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</si>
  <si>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</si>
  <si>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</si>
  <si>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</si>
  <si>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</si>
  <si>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</si>
  <si>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</si>
  <si>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</si>
  <si>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</si>
  <si>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</si>
  <si>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</si>
  <si>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</si>
  <si>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</si>
  <si>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</si>
  <si>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</si>
  <si>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</si>
  <si>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</si>
  <si>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</si>
  <si>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</si>
  <si>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</si>
  <si>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</si>
  <si>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</si>
  <si>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</si>
  <si>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</si>
  <si>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</si>
  <si>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</si>
  <si>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</si>
  <si>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</si>
  <si>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</si>
  <si>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</si>
  <si>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</si>
  <si>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</si>
  <si>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</si>
  <si>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</si>
  <si>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</si>
  <si>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</si>
  <si>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</si>
  <si>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</si>
  <si>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</si>
  <si>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</si>
  <si>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</si>
  <si>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</si>
  <si>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</si>
  <si>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</si>
  <si>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</si>
  <si>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</si>
  <si>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</si>
  <si>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</si>
  <si>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</si>
  <si>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</si>
  <si>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</si>
  <si>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</si>
  <si>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</si>
  <si>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</si>
  <si>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</si>
  <si>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</si>
  <si>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</si>
  <si>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</si>
  <si>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</si>
  <si>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</si>
  <si>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</si>
  <si>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</si>
  <si>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</si>
  <si>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</si>
  <si>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</si>
  <si>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</si>
  <si>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</si>
  <si>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</si>
  <si>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</si>
  <si>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</si>
  <si>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</si>
  <si>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</si>
  <si>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</si>
  <si>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</si>
  <si>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</si>
  <si>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</si>
  <si>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</si>
  <si>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</si>
  <si>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</si>
  <si>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</si>
  <si>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</si>
  <si>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</si>
  <si>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</si>
  <si>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</si>
  <si>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</si>
  <si>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</si>
  <si>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</si>
  <si>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</si>
  <si>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</si>
  <si>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</si>
  <si>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</si>
  <si>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</si>
  <si>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</si>
  <si>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</si>
  <si>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</si>
  <si>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</si>
  <si>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</si>
  <si>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</si>
  <si>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</si>
  <si>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</si>
  <si>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</si>
  <si>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</si>
  <si>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</si>
  <si>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</si>
  <si>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</si>
  <si>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</si>
  <si>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</si>
  <si>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</si>
  <si>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</si>
  <si>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</si>
  <si>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</si>
  <si>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</si>
  <si>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</si>
  <si>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</si>
  <si>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</si>
  <si>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</si>
  <si>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</si>
  <si>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</si>
  <si>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</si>
  <si>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</si>
  <si>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</si>
  <si>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</si>
  <si>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</si>
  <si>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</si>
  <si>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</si>
  <si>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</si>
  <si>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</si>
  <si>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</si>
  <si>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</si>
  <si>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</si>
  <si>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</si>
  <si>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</si>
  <si>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</si>
  <si>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</si>
  <si>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</si>
  <si>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</si>
  <si>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</si>
  <si>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</si>
  <si>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</si>
  <si>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</si>
  <si>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</si>
  <si>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</si>
  <si>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</si>
  <si>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</si>
  <si>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</si>
  <si>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</si>
  <si>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</si>
  <si>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</si>
  <si>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</si>
  <si>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</si>
  <si>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</si>
  <si>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</si>
  <si>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</si>
  <si>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</si>
  <si>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</si>
  <si>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</si>
  <si>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</si>
  <si>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</si>
  <si>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</si>
  <si>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</si>
  <si>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</si>
  <si>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</si>
  <si>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</si>
  <si>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</si>
  <si>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</si>
  <si>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</si>
  <si>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</si>
  <si>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</si>
  <si>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</si>
  <si>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</si>
  <si>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</si>
  <si>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</si>
  <si>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</si>
  <si>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</si>
  <si>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</si>
  <si>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</si>
  <si>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</si>
  <si>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</si>
  <si>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</si>
  <si>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</si>
  <si>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</si>
  <si>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</si>
  <si>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</si>
  <si>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</si>
  <si>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</si>
  <si>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</si>
  <si>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</si>
  <si>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</si>
  <si>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</si>
  <si>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</si>
  <si>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</si>
  <si>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</si>
  <si>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</si>
  <si>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</si>
  <si>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</si>
  <si>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</si>
  <si>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</si>
  <si>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</si>
  <si>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</si>
  <si>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</si>
  <si>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</si>
  <si>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</si>
  <si>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</si>
  <si>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</si>
  <si>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</si>
  <si>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</si>
  <si>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</si>
  <si>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</si>
  <si>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</si>
  <si>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</si>
  <si>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</si>
  <si>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</si>
  <si>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</si>
  <si>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</si>
  <si>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</si>
  <si>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</si>
  <si>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</si>
  <si>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</si>
  <si>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</si>
  <si>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</si>
  <si>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</si>
  <si>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</si>
  <si>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</si>
  <si>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</si>
  <si>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</si>
  <si>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</si>
  <si>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</si>
  <si>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</si>
  <si>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</si>
  <si>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</si>
  <si>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</si>
  <si>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</si>
  <si>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</si>
  <si>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</si>
  <si>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</si>
  <si>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</si>
  <si>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</si>
  <si>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</si>
  <si>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</si>
  <si>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</si>
  <si>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</si>
  <si>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</si>
  <si>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</si>
  <si>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</si>
  <si>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</si>
  <si>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</si>
  <si>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</si>
  <si>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</si>
  <si>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</si>
  <si>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</si>
  <si>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</si>
  <si>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</si>
  <si>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</si>
  <si>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</si>
  <si>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</si>
  <si>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</si>
  <si>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</si>
  <si>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</si>
  <si>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</si>
  <si>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</si>
  <si>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</si>
  <si>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</si>
  <si>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</si>
  <si>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</si>
  <si>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</si>
  <si>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</si>
  <si>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</si>
  <si>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</si>
  <si>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</si>
  <si>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</si>
  <si>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</si>
  <si>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</si>
  <si>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</si>
  <si>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</si>
  <si>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</si>
  <si>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</si>
  <si>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</si>
  <si>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</si>
  <si>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</si>
  <si>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</si>
  <si>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</si>
  <si>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</si>
  <si>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</si>
  <si>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</si>
  <si>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</si>
  <si>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</si>
  <si>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</si>
  <si>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</si>
  <si>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</si>
  <si>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</si>
  <si>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</si>
  <si>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</si>
  <si>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</si>
  <si>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</si>
  <si>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</si>
  <si>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</si>
  <si>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</si>
  <si>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</si>
  <si>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</si>
  <si>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</si>
  <si>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</si>
  <si>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</si>
  <si>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</si>
  <si>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</si>
  <si>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</si>
  <si>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</si>
  <si>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</si>
  <si>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</si>
  <si>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</si>
  <si>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</si>
  <si>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</si>
  <si>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</si>
  <si>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</si>
  <si>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</si>
  <si>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</si>
  <si>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</si>
  <si>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</si>
  <si>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</si>
  <si>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</si>
  <si>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</si>
  <si>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</si>
  <si>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</si>
  <si>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</si>
  <si>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</si>
  <si>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</si>
  <si>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</si>
  <si>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</si>
  <si>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</si>
  <si>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</si>
  <si>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</si>
  <si>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</si>
  <si>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</si>
  <si>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</si>
  <si>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</si>
  <si>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</si>
  <si>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</si>
  <si>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</si>
  <si>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</si>
  <si>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</si>
  <si>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</si>
  <si>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</si>
  <si>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</si>
  <si>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</si>
  <si>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</si>
  <si>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</si>
  <si>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</si>
  <si>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</si>
  <si>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</si>
  <si>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</si>
  <si>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</si>
  <si>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</si>
  <si>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</si>
  <si>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</si>
  <si>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</si>
  <si>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</si>
  <si>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</si>
  <si>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</si>
  <si>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</si>
  <si>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</si>
  <si>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</si>
  <si>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</si>
  <si>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</si>
  <si>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</si>
  <si>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</si>
  <si>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</si>
  <si>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</si>
  <si>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</si>
  <si>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</si>
  <si>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</si>
  <si>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</si>
  <si>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</si>
  <si>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</si>
  <si>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</si>
  <si>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</si>
  <si>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</si>
  <si>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</si>
  <si>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</si>
  <si>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</si>
  <si>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</si>
  <si>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</si>
  <si>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</si>
  <si>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</si>
  <si>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</si>
  <si>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</si>
  <si>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</si>
  <si>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</si>
  <si>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</si>
  <si>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</si>
  <si>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</si>
  <si>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</si>
  <si>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</si>
  <si>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</si>
  <si>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</si>
  <si>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</si>
  <si>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</si>
  <si>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</si>
  <si>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</si>
  <si>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</si>
  <si>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</si>
  <si>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</si>
  <si>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</si>
  <si>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</si>
  <si>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</si>
  <si>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</si>
  <si>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</si>
  <si>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</si>
  <si>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</si>
  <si>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</si>
  <si>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</si>
  <si>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</si>
  <si>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</si>
  <si>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</si>
  <si>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</si>
  <si>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</si>
  <si>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</si>
  <si>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</si>
  <si>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</si>
  <si>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</si>
  <si>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</si>
  <si>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</si>
  <si>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</si>
  <si>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</si>
  <si>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</si>
  <si>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</si>
  <si>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</si>
  <si>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</si>
  <si>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</si>
  <si>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</si>
  <si>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</si>
  <si>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</si>
  <si>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</si>
  <si>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</si>
  <si>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</si>
  <si>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</si>
  <si>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</si>
  <si>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</si>
  <si>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</si>
  <si>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</si>
  <si>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</si>
  <si>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</si>
  <si>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</si>
  <si>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</si>
  <si>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</si>
  <si>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</si>
  <si>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</si>
  <si>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</si>
  <si>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</si>
  <si>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</si>
  <si>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</si>
  <si>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</si>
  <si>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</si>
  <si>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</si>
  <si>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</si>
  <si>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</si>
  <si>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</si>
  <si>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</si>
  <si>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</si>
  <si>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</si>
  <si>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</si>
  <si>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</si>
  <si>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</si>
  <si>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</si>
  <si>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</si>
  <si>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</si>
  <si>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</si>
  <si>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</si>
  <si>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</si>
  <si>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</si>
  <si>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</si>
  <si>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</si>
  <si>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</si>
  <si>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</si>
  <si>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</si>
  <si>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</si>
  <si>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</si>
  <si>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</si>
  <si>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</si>
  <si>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</si>
  <si>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</si>
  <si>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</si>
  <si>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</si>
  <si>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</si>
  <si>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</si>
  <si>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</si>
  <si>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</si>
  <si>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</si>
  <si>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</si>
  <si>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</si>
  <si>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</si>
  <si>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</si>
  <si>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</si>
  <si>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</si>
  <si>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</si>
  <si>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</si>
  <si>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</si>
  <si>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</si>
  <si>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</si>
  <si>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</si>
  <si>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</si>
  <si>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</si>
  <si>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</si>
  <si>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</si>
  <si>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</si>
  <si>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</si>
  <si>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</si>
  <si>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</si>
  <si>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</si>
  <si>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</si>
  <si>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</si>
  <si>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</si>
  <si>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</si>
  <si>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</si>
  <si>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</si>
  <si>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</si>
  <si>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</si>
  <si>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</si>
  <si>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</si>
  <si>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</si>
  <si>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</si>
  <si>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</si>
  <si>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</si>
  <si>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</si>
  <si>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</si>
  <si>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</si>
  <si>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</si>
  <si>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</si>
  <si>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</si>
  <si>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</si>
  <si>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</si>
  <si>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</si>
  <si>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</si>
  <si>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</si>
  <si>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</si>
  <si>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</si>
  <si>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</si>
  <si>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</si>
  <si>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</si>
  <si>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</si>
  <si>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</si>
  <si>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</si>
  <si>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</si>
  <si>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</si>
  <si>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</si>
  <si>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</si>
  <si>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</si>
  <si>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</si>
  <si>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</si>
  <si>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</si>
  <si>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</si>
  <si>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</si>
  <si>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</si>
  <si>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</si>
  <si>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</si>
  <si>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</si>
  <si>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</si>
  <si>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</si>
  <si>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</si>
  <si>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</si>
  <si>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</si>
  <si>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</si>
  <si>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</si>
  <si>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</si>
  <si>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</si>
  <si>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</si>
  <si>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</si>
  <si>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</si>
  <si>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</si>
  <si>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</si>
  <si>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</si>
  <si>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</si>
  <si>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</si>
  <si>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</si>
  <si>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</si>
  <si>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</si>
  <si>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</si>
  <si>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</si>
  <si>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</si>
  <si>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</si>
  <si>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</si>
  <si>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</si>
  <si>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</si>
  <si>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</si>
  <si>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</si>
  <si>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</si>
  <si>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</si>
  <si>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</si>
  <si>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</si>
  <si>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</si>
  <si>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</si>
  <si>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</si>
  <si>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</si>
  <si>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</si>
  <si>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</si>
  <si>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</si>
  <si>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</si>
  <si>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</si>
  <si>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</si>
  <si>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</si>
  <si>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</si>
  <si>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</si>
  <si>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</si>
  <si>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</si>
  <si>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</si>
  <si>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</si>
  <si>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</si>
  <si>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</si>
  <si>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</si>
  <si>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</si>
  <si>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</si>
  <si>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</si>
  <si>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</si>
  <si>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</si>
  <si>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</si>
  <si>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</si>
  <si>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</si>
  <si>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</si>
  <si>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</si>
  <si>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</si>
  <si>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</si>
  <si>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</si>
  <si>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</si>
  <si>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</si>
  <si>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</si>
  <si>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</si>
  <si>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</si>
  <si>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</si>
  <si>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</si>
  <si>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</si>
  <si>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</si>
  <si>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</si>
  <si>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</si>
  <si>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</si>
  <si>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</si>
  <si>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</si>
  <si>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</si>
  <si>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</si>
  <si>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</si>
  <si>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</si>
  <si>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</si>
  <si>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</si>
  <si>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</si>
  <si>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</si>
  <si>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</si>
  <si>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</si>
  <si>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</si>
  <si>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</si>
  <si>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</si>
  <si>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</si>
  <si>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</si>
  <si>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</si>
  <si>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</si>
  <si>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</si>
  <si>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</si>
  <si>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</si>
  <si>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</si>
  <si>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</si>
  <si>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</si>
  <si>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</si>
  <si>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</si>
  <si>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</si>
  <si>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</si>
  <si>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</si>
  <si>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</si>
  <si>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</si>
  <si>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</si>
  <si>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</si>
  <si>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</si>
  <si>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</si>
  <si>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</si>
  <si>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</si>
  <si>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</si>
  <si>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</si>
  <si>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</si>
  <si>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</si>
  <si>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</si>
  <si>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</si>
  <si>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</si>
  <si>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</si>
  <si>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</si>
  <si>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</si>
  <si>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</si>
  <si>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</si>
  <si>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</si>
  <si>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</si>
  <si>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</si>
  <si>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</si>
  <si>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</si>
  <si>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</si>
  <si>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</si>
  <si>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</si>
  <si>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</si>
  <si>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</si>
  <si>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</si>
  <si>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</si>
  <si>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</si>
  <si>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</si>
  <si>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</si>
  <si>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</si>
  <si>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</si>
  <si>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</si>
  <si>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</si>
  <si>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</si>
  <si>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</si>
  <si>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</si>
  <si>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</si>
  <si>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</si>
  <si>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</si>
  <si>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</si>
  <si>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</si>
  <si>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</si>
  <si>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</si>
  <si>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</si>
  <si>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</si>
  <si>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</si>
  <si>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</si>
  <si>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</si>
  <si>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</si>
  <si>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</si>
  <si>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</si>
  <si>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</si>
  <si>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</si>
  <si>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</si>
  <si>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</si>
  <si>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</si>
  <si>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</si>
  <si>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</si>
  <si>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</si>
  <si>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</si>
  <si>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</si>
  <si>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</si>
  <si>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</si>
  <si>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</si>
  <si>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</si>
  <si>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</si>
  <si>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</si>
  <si>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</si>
  <si>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</si>
  <si>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</si>
  <si>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</si>
  <si>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</si>
  <si>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</si>
  <si>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</si>
  <si>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</si>
  <si>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</si>
  <si>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</si>
  <si>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</si>
  <si>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</si>
  <si>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</si>
  <si>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</si>
  <si>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</si>
  <si>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</si>
  <si>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</si>
  <si>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</si>
  <si>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</si>
  <si>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</si>
  <si>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</si>
  <si>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</si>
  <si>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</si>
  <si>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</si>
  <si>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</si>
  <si>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</si>
  <si>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</si>
  <si>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</si>
  <si>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</si>
  <si>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</si>
  <si>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</si>
  <si>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</si>
  <si>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</si>
  <si>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</si>
  <si>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</si>
  <si>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</si>
  <si>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</si>
  <si>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</si>
  <si>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</si>
  <si>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</si>
  <si>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</si>
  <si>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</si>
  <si>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</si>
  <si>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</si>
  <si>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</si>
  <si>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</si>
  <si>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</si>
  <si>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</si>
  <si>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</si>
  <si>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</si>
  <si>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</si>
  <si>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</si>
  <si>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</si>
  <si>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</si>
  <si>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</si>
  <si>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</si>
  <si>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</si>
  <si>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</si>
  <si>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</si>
  <si>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</si>
  <si>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</si>
  <si>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</si>
  <si>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</si>
  <si>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</si>
  <si>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</si>
  <si>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</si>
  <si>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</si>
  <si>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</si>
  <si>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</si>
  <si>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</si>
  <si>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</si>
  <si>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</si>
  <si>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</si>
  <si>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</si>
  <si>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</si>
  <si>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</si>
  <si>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</si>
  <si>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</si>
  <si>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</si>
  <si>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</si>
  <si>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</si>
  <si>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</si>
  <si>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</si>
  <si>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</si>
  <si>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</si>
  <si>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</si>
  <si>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</si>
  <si>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</si>
  <si>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</si>
  <si>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</si>
  <si>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</si>
  <si>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</si>
  <si>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</si>
  <si>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</si>
  <si>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</si>
  <si>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</si>
  <si>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</si>
  <si>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</si>
  <si>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</si>
  <si>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</si>
  <si>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</si>
  <si>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</si>
  <si>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</si>
  <si>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</si>
  <si>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</si>
  <si>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</si>
  <si>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</si>
  <si>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</si>
  <si>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</si>
  <si>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</si>
  <si>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</si>
  <si>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</si>
  <si>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</si>
  <si>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</si>
  <si>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</si>
  <si>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</si>
  <si>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</si>
  <si>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</si>
  <si>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</si>
  <si>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</si>
  <si>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</si>
  <si>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</si>
  <si>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</si>
  <si>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</si>
  <si>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</si>
  <si>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</si>
  <si>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</si>
  <si>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</si>
  <si>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</si>
  <si>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</si>
  <si>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</si>
  <si>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</si>
  <si>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</si>
  <si>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</si>
  <si>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</si>
  <si>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</si>
  <si>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</si>
  <si>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</si>
  <si>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</si>
  <si>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</si>
  <si>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</si>
  <si>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</si>
  <si>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</si>
  <si>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</si>
  <si>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</si>
  <si>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</si>
  <si>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</si>
  <si>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</si>
  <si>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</si>
  <si>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</si>
  <si>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</si>
  <si>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</si>
  <si>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</si>
  <si>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</si>
  <si>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</si>
  <si>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</si>
  <si>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</si>
  <si>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</si>
  <si>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</si>
  <si>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</si>
  <si>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</si>
  <si>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</si>
  <si>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</si>
  <si>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</si>
  <si>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</si>
  <si>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</si>
  <si>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</si>
  <si>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</si>
  <si>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</si>
  <si>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</si>
  <si>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</si>
  <si>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</si>
  <si>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</si>
  <si>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</si>
  <si>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</si>
  <si>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</si>
  <si>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</si>
  <si>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</si>
  <si>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</si>
  <si>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</si>
  <si>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</si>
  <si>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</si>
  <si>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</si>
  <si>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</si>
  <si>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</si>
  <si>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</si>
  <si>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</si>
  <si>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</si>
  <si>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</si>
  <si>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</si>
  <si>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</si>
  <si>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</si>
  <si>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</si>
  <si>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</si>
  <si>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</si>
  <si>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</si>
  <si>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</si>
  <si>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</si>
  <si>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</si>
  <si>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</si>
  <si>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</si>
  <si>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</si>
  <si>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</si>
  <si>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</si>
  <si>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</si>
  <si>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</si>
  <si>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</si>
  <si>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</si>
  <si>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</si>
  <si>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</si>
  <si>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</si>
  <si>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</si>
  <si>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</si>
  <si>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</si>
  <si>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</si>
  <si>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</si>
  <si>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</si>
  <si>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</si>
  <si>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</si>
  <si>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</si>
  <si>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</si>
  <si>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</si>
  <si>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</si>
  <si>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</si>
  <si>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</si>
  <si>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</si>
  <si>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</si>
  <si>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</si>
  <si>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</si>
  <si>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</si>
  <si>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</si>
  <si>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</si>
  <si>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</si>
  <si>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</si>
  <si>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</si>
  <si>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</si>
  <si>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</si>
  <si>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</si>
  <si>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</si>
  <si>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</si>
  <si>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</si>
  <si>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</si>
  <si>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</si>
  <si>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</si>
  <si>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</si>
  <si>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</si>
  <si>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</si>
  <si>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</si>
  <si>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</si>
  <si>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</si>
  <si>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</si>
  <si>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</si>
  <si>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</si>
  <si>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</si>
  <si>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</si>
  <si>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</si>
  <si>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</si>
  <si>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</si>
  <si>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</si>
  <si>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</si>
  <si>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</si>
  <si>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</si>
  <si>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</si>
  <si>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</si>
  <si>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</si>
  <si>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</si>
  <si>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</si>
  <si>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</si>
  <si>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</si>
  <si>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</si>
  <si>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</si>
  <si>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</si>
  <si>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</si>
  <si>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</si>
  <si>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</si>
  <si>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</si>
  <si>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</si>
  <si>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</si>
  <si>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</si>
  <si>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</si>
  <si>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</si>
  <si>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</si>
  <si>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</si>
  <si>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</si>
  <si>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</si>
  <si>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</si>
  <si>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</si>
  <si>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</si>
  <si>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</si>
  <si>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</si>
  <si>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</si>
  <si>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</si>
  <si>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</si>
  <si>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</si>
  <si>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</si>
  <si>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</si>
  <si>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</si>
  <si>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</si>
  <si>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</si>
  <si>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</si>
  <si>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</si>
  <si>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</si>
  <si>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</si>
  <si>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</si>
  <si>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</si>
  <si>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</si>
  <si>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</si>
  <si>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</si>
  <si>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</si>
  <si>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</si>
  <si>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</si>
  <si>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</si>
  <si>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</si>
  <si>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</si>
  <si>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</si>
  <si>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</si>
  <si>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</si>
  <si>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</si>
  <si>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</si>
  <si>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</si>
  <si>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</si>
  <si>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</si>
  <si>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</si>
  <si>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</si>
  <si>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</si>
  <si>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</si>
  <si>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</si>
  <si>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</si>
  <si>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</si>
  <si>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</si>
  <si>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</si>
  <si>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</si>
  <si>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</si>
  <si>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</si>
  <si>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</si>
  <si>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</si>
  <si>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</si>
  <si>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</si>
  <si>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</si>
  <si>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</si>
  <si>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</si>
  <si>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</si>
  <si>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</si>
  <si>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</si>
  <si>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</si>
  <si>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</si>
  <si>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</si>
  <si>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</si>
  <si>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</si>
  <si>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</si>
  <si>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</si>
  <si>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</si>
  <si>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</si>
  <si>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</si>
  <si>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</si>
  <si>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</si>
  <si>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</si>
  <si>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</si>
  <si>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</si>
  <si>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</si>
  <si>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</si>
  <si>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</si>
  <si>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</si>
  <si>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</si>
  <si>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</si>
  <si>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</si>
  <si>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</si>
  <si>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</si>
  <si>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</si>
  <si>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</si>
  <si>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</si>
  <si>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</si>
  <si>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</si>
  <si>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</si>
  <si>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</si>
  <si>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</si>
  <si>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</si>
  <si>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</si>
  <si>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</si>
  <si>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</si>
  <si>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</si>
  <si>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</si>
  <si>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</si>
  <si>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</si>
  <si>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</si>
  <si>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</si>
  <si>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</si>
  <si>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</si>
  <si>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</si>
  <si>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</si>
  <si>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</si>
  <si>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</si>
  <si>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</si>
  <si>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</si>
  <si>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</si>
  <si>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</si>
  <si>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</si>
  <si>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</si>
  <si>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</si>
  <si>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</si>
  <si>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</si>
  <si>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</si>
  <si>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</si>
  <si>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</si>
  <si>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</si>
  <si>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</si>
  <si>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</si>
  <si>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</si>
  <si>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</si>
  <si>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</si>
  <si>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</si>
  <si>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</si>
  <si>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</si>
  <si>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</si>
  <si>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</si>
  <si>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</si>
  <si>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</si>
  <si>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</si>
  <si>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</si>
  <si>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</si>
  <si>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</si>
  <si>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</si>
  <si>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</si>
  <si>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</si>
  <si>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</si>
  <si>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</si>
  <si>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</si>
  <si>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</si>
  <si>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</si>
  <si>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</si>
  <si>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</si>
  <si>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</si>
  <si>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</si>
  <si>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</si>
  <si>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</si>
  <si>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</si>
  <si>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</si>
  <si>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</si>
  <si>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</si>
  <si>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</si>
  <si>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</si>
  <si>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</si>
  <si>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</si>
  <si>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</si>
  <si>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</si>
  <si>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</si>
  <si>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</si>
  <si>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</si>
  <si>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</si>
  <si>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</si>
  <si>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</si>
  <si>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</si>
  <si>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</si>
  <si>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</si>
  <si>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</si>
  <si>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</si>
  <si>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</si>
  <si>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</si>
  <si>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</si>
  <si>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</si>
  <si>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</si>
  <si>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</si>
  <si>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</si>
  <si>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</si>
  <si>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</si>
  <si>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</si>
  <si>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</si>
  <si>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</si>
  <si>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</si>
  <si>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</si>
  <si>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</si>
  <si>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</si>
  <si>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</si>
  <si>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</si>
  <si>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</si>
  <si>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</si>
  <si>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</si>
  <si>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</si>
  <si>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</si>
  <si>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</si>
  <si>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</si>
  <si>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</si>
  <si>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</si>
  <si>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</si>
  <si>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</si>
  <si>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</si>
  <si>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</si>
  <si>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</si>
  <si>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</si>
  <si>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</si>
  <si>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</si>
  <si>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</si>
  <si>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</si>
  <si>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</si>
  <si>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</si>
  <si>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</si>
  <si>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</si>
  <si>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</si>
  <si>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</si>
  <si>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</si>
  <si>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</si>
  <si>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</si>
  <si>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</si>
  <si>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</si>
  <si>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</si>
  <si>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</si>
  <si>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</si>
  <si>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</si>
  <si>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</si>
  <si>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</si>
  <si>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</si>
  <si>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</si>
  <si>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</si>
  <si>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</si>
  <si>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</si>
  <si>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</si>
  <si>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</si>
  <si>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</si>
  <si>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</si>
  <si>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</si>
  <si>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</si>
  <si>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</si>
  <si>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</si>
  <si>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</si>
  <si>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</si>
  <si>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</si>
  <si>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</si>
  <si>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</si>
  <si>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</si>
  <si>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</si>
  <si>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</si>
  <si>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</si>
  <si>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</si>
  <si>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</si>
  <si>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</si>
  <si>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</si>
  <si>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</si>
  <si>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</si>
  <si>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</si>
  <si>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</si>
  <si>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</si>
  <si>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</si>
  <si>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</si>
  <si>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</si>
  <si>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</si>
  <si>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</si>
  <si>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</si>
  <si>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</si>
  <si>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</si>
  <si>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</si>
  <si>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</si>
  <si>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</si>
  <si>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</si>
  <si>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</si>
  <si>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</si>
  <si>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</si>
  <si>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</si>
  <si>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</si>
  <si>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</si>
  <si>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</si>
  <si>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</si>
  <si>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</si>
  <si>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</si>
  <si>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</si>
  <si>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</si>
  <si>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</si>
  <si>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</si>
  <si>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</si>
  <si>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</si>
  <si>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</si>
  <si>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</si>
  <si>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</si>
  <si>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</si>
  <si>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</si>
  <si>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</si>
  <si>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</si>
  <si>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</si>
  <si>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</si>
  <si>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</si>
  <si>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</si>
  <si>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</si>
  <si>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</si>
  <si>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</si>
  <si>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</si>
  <si>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</si>
  <si>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</si>
  <si>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</si>
  <si>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</si>
  <si>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</si>
  <si>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</si>
  <si>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</si>
  <si>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</si>
  <si>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</si>
  <si>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</si>
  <si>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</si>
  <si>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</si>
  <si>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</si>
  <si>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</si>
  <si>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</si>
  <si>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</si>
  <si>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</si>
  <si>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</si>
  <si>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</si>
  <si>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</si>
  <si>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</si>
  <si>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</si>
  <si>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</si>
  <si>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</si>
  <si>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</si>
  <si>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</si>
  <si>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</si>
  <si>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</si>
  <si>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</si>
  <si>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</si>
  <si>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</si>
  <si>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</si>
  <si>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</si>
  <si>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</si>
  <si>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</si>
  <si>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</si>
  <si>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</si>
  <si>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</si>
  <si>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</si>
  <si>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</si>
  <si>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</si>
  <si>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</si>
  <si>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</si>
  <si>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</si>
  <si>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</si>
  <si>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</si>
  <si>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</si>
  <si>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</si>
  <si>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</si>
  <si>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</si>
  <si>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</si>
  <si>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</si>
  <si>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</si>
  <si>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</si>
  <si>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</si>
  <si>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</si>
  <si>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</si>
  <si>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</si>
  <si>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</si>
  <si>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</si>
  <si>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</si>
  <si>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</si>
  <si>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</si>
  <si>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</si>
  <si>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</si>
  <si>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</si>
  <si>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</si>
  <si>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</si>
  <si>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</si>
  <si>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</si>
  <si>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</si>
  <si>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</si>
  <si>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</si>
  <si>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</si>
  <si>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</si>
  <si>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</si>
  <si>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</si>
  <si>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</si>
  <si>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</si>
  <si>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</si>
  <si>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</si>
  <si>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</si>
  <si>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</si>
  <si>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</si>
  <si>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</si>
  <si>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</si>
  <si>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</si>
  <si>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</si>
  <si>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</si>
  <si>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</si>
  <si>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</si>
  <si>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</si>
  <si>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</si>
  <si>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</si>
  <si>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</si>
  <si>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</si>
  <si>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</si>
  <si>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</si>
  <si>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</si>
  <si>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</si>
  <si>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</si>
  <si>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</si>
  <si>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</si>
  <si>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</si>
  <si>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</si>
  <si>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</si>
  <si>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</si>
  <si>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</si>
  <si>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</si>
  <si>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</si>
  <si>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</si>
  <si>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</si>
  <si>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</si>
  <si>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</si>
  <si>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</si>
  <si>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</si>
  <si>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</si>
  <si>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</si>
  <si>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</si>
  <si>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</si>
  <si>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</si>
  <si>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</si>
  <si>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</si>
  <si>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</si>
  <si>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</si>
  <si>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</si>
  <si>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</si>
  <si>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</si>
  <si>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</si>
  <si>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</si>
  <si>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</si>
  <si>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</si>
  <si>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</si>
  <si>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</si>
  <si>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</si>
  <si>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</si>
  <si>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</si>
  <si>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</si>
  <si>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</si>
  <si>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</si>
  <si>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</si>
  <si>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</si>
  <si>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</si>
  <si>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</si>
  <si>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</si>
  <si>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</si>
  <si>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</si>
  <si>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</si>
  <si>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</si>
  <si>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</si>
  <si>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</si>
  <si>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</si>
  <si>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</si>
  <si>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</si>
  <si>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</si>
  <si>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</si>
  <si>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</si>
  <si>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</si>
  <si>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</si>
  <si>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</si>
  <si>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</si>
  <si>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</si>
  <si>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</si>
  <si>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</si>
  <si>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</si>
  <si>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</si>
  <si>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</si>
  <si>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</si>
  <si>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</si>
  <si>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</si>
  <si>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</si>
  <si>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</si>
  <si>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</si>
  <si>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</si>
  <si>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</si>
  <si>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</si>
  <si>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</si>
  <si>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</si>
  <si>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</si>
  <si>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</si>
  <si>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</si>
  <si>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</si>
  <si>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</si>
  <si>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</si>
  <si>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</si>
  <si>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</si>
  <si>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</si>
  <si>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</si>
  <si>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</si>
  <si>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</si>
  <si>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</si>
  <si>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</si>
  <si>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</si>
  <si>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</si>
  <si>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</si>
  <si>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</si>
  <si>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</si>
  <si>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</si>
  <si>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</si>
  <si>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</si>
  <si>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</si>
  <si>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</si>
  <si>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</si>
  <si>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</si>
  <si>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</si>
  <si>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</si>
  <si>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</si>
  <si>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</si>
  <si>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</si>
  <si>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</si>
  <si>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</si>
  <si>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</si>
  <si>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</si>
  <si>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</si>
  <si>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</si>
  <si>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</si>
  <si>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</si>
  <si>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</si>
  <si>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</si>
  <si>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</si>
  <si>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</si>
  <si>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</si>
  <si>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</si>
  <si>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</si>
  <si>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</si>
  <si>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</si>
  <si>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</si>
  <si>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</si>
  <si>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</si>
  <si>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</si>
  <si>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</si>
  <si>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</si>
  <si>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</si>
  <si>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</si>
  <si>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</si>
  <si>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</si>
  <si>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</si>
  <si>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</si>
  <si>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</si>
  <si>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</si>
  <si>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</si>
  <si>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</si>
  <si>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</si>
  <si>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</si>
  <si>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</si>
  <si>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</si>
  <si>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</si>
  <si>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</si>
  <si>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</si>
  <si>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</si>
  <si>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</si>
  <si>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</si>
  <si>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</si>
  <si>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</si>
  <si>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</si>
  <si>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</si>
  <si>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</si>
  <si>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</si>
  <si>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</si>
  <si>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</si>
  <si>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</si>
  <si>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</si>
  <si>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</si>
  <si>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</si>
  <si>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</si>
  <si>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</si>
  <si>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</si>
  <si>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</si>
  <si>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</si>
  <si>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</si>
  <si>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</si>
  <si>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</si>
  <si>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</si>
  <si>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</si>
  <si>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</si>
  <si>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</si>
  <si>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</si>
  <si>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</si>
  <si>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</si>
  <si>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</si>
  <si>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</si>
  <si>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</si>
  <si>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</si>
  <si>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</si>
  <si>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</si>
  <si>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</si>
  <si>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</si>
  <si>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</si>
  <si>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</si>
  <si>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</si>
  <si>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</si>
  <si>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</si>
  <si>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</si>
  <si>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</si>
  <si>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</si>
  <si>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</si>
  <si>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</si>
  <si>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</si>
  <si>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</si>
  <si>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</si>
  <si>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</si>
  <si>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</si>
  <si>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</si>
  <si>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</si>
  <si>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</si>
  <si>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</si>
  <si>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</si>
  <si>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</si>
  <si>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</si>
  <si>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</si>
  <si>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</si>
  <si>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</si>
  <si>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</si>
  <si>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</si>
  <si>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</si>
  <si>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</si>
  <si>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</si>
  <si>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</si>
  <si>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</si>
  <si>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</si>
  <si>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</si>
  <si>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</si>
  <si>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</si>
  <si>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</si>
  <si>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</si>
  <si>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</si>
  <si>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</si>
  <si>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</si>
  <si>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</si>
  <si>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</si>
  <si>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</si>
  <si>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</si>
  <si>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</si>
  <si>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</si>
  <si>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</si>
  <si>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</si>
  <si>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</si>
  <si>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</si>
  <si>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</si>
  <si>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</si>
  <si>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</si>
  <si>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</si>
  <si>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</si>
  <si>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</si>
  <si>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</si>
  <si>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</si>
  <si>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</si>
  <si>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</si>
  <si>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</si>
  <si>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</si>
  <si>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</si>
  <si>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</si>
  <si>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</si>
  <si>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</si>
  <si>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</si>
  <si>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</si>
  <si>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</si>
  <si>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</si>
  <si>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</si>
  <si>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</si>
  <si>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</si>
  <si>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</si>
  <si>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</si>
  <si>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</si>
  <si>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</si>
  <si>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</si>
  <si>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</si>
  <si>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</si>
  <si>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</si>
  <si>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</si>
  <si>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</si>
  <si>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</si>
  <si>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</si>
  <si>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</si>
  <si>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</si>
  <si>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</si>
  <si>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</si>
  <si>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</si>
  <si>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</si>
  <si>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</si>
  <si>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</si>
  <si>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</si>
  <si>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</si>
  <si>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</si>
  <si>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</si>
  <si>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</si>
  <si>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</si>
  <si>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</si>
  <si>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</si>
  <si>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</si>
  <si>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</si>
  <si>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</si>
  <si>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</si>
  <si>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</si>
  <si>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</si>
  <si>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</si>
  <si>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</si>
  <si>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</si>
  <si>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</si>
  <si>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</si>
  <si>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</si>
  <si>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</si>
  <si>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</si>
  <si>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</si>
  <si>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</si>
  <si>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</si>
  <si>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</si>
  <si>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</si>
  <si>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</si>
  <si>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</si>
  <si>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</si>
  <si>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</si>
  <si>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</si>
  <si>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</si>
  <si>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</si>
  <si>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</si>
  <si>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</si>
  <si>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</si>
  <si>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</si>
  <si>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</si>
  <si>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</si>
  <si>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</si>
  <si>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</si>
  <si>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</si>
  <si>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</si>
  <si>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</si>
  <si>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</si>
  <si>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</si>
  <si>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</si>
  <si>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</si>
  <si>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</si>
  <si>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</si>
  <si>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</si>
  <si>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</si>
  <si>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</si>
  <si>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</si>
  <si>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</si>
  <si>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</si>
  <si>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</si>
  <si>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</si>
  <si>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</si>
  <si>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</si>
  <si>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</si>
  <si>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</si>
  <si>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</si>
  <si>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</si>
  <si>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</si>
  <si>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</si>
  <si>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</si>
  <si>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</si>
  <si>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</si>
  <si>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</si>
  <si>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</si>
  <si>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</si>
  <si>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</si>
  <si>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</si>
  <si>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</si>
  <si>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</si>
  <si>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</si>
  <si>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</si>
  <si>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</si>
  <si>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</si>
  <si>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</si>
  <si>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</si>
  <si>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</si>
  <si>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</si>
  <si>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</si>
  <si>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</si>
  <si>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</si>
  <si>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</si>
  <si>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</si>
  <si>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</si>
  <si>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</si>
  <si>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</si>
  <si>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</si>
  <si>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</si>
  <si>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</si>
  <si>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</si>
  <si>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</si>
  <si>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</si>
  <si>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</si>
  <si>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</si>
  <si>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</si>
  <si>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</si>
  <si>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</si>
  <si>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</si>
  <si>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</si>
  <si>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</si>
  <si>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</si>
  <si>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</si>
  <si>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</si>
  <si>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</si>
  <si>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</si>
  <si>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</si>
  <si>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</si>
  <si>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</si>
  <si>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</si>
  <si>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</si>
  <si>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</si>
  <si>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</si>
  <si>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</si>
  <si>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</si>
  <si>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</si>
  <si>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</si>
  <si>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</si>
  <si>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</si>
  <si>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</si>
  <si>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</si>
  <si>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</si>
  <si>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</si>
  <si>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</si>
  <si>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</si>
  <si>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</si>
  <si>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</si>
  <si>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</si>
  <si>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</si>
  <si>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</si>
  <si>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</si>
  <si>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</si>
  <si>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</si>
  <si>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</si>
  <si>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</si>
  <si>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</si>
  <si>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</si>
  <si>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</si>
  <si>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</si>
  <si>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</si>
  <si>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</si>
  <si>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</si>
  <si>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</si>
  <si>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</si>
  <si>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</si>
  <si>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</si>
  <si>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</si>
  <si>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</si>
  <si>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</si>
  <si>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</si>
  <si>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</si>
  <si>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</si>
  <si>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</si>
  <si>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</si>
  <si>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</si>
  <si>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</si>
  <si>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</si>
  <si>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</si>
  <si>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</si>
  <si>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</si>
  <si>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</si>
  <si>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</si>
  <si>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</si>
  <si>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</si>
  <si>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</si>
  <si>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</si>
  <si>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</si>
  <si>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</si>
  <si>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</si>
  <si>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</si>
  <si>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</si>
  <si>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</si>
  <si>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</si>
  <si>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</si>
  <si>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</si>
  <si>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</si>
  <si>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</si>
  <si>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</si>
  <si>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</si>
  <si>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</si>
  <si>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</si>
  <si>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</si>
  <si>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</si>
  <si>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</si>
  <si>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</si>
  <si>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</si>
  <si>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</si>
  <si>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</si>
  <si>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</si>
  <si>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</si>
  <si>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</si>
  <si>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</si>
  <si>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</si>
  <si>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</si>
  <si>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</si>
  <si>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</si>
  <si>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</si>
  <si>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</si>
  <si>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</si>
  <si>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</si>
  <si>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</si>
  <si>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</si>
  <si>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</si>
  <si>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</si>
  <si>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</si>
  <si>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</si>
  <si>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</si>
  <si>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</si>
  <si>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</si>
  <si>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</si>
  <si>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</si>
  <si>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</si>
  <si>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</si>
  <si>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</si>
  <si>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</si>
  <si>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</si>
  <si>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</si>
  <si>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</si>
  <si>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</si>
  <si>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</si>
  <si>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</si>
  <si>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</si>
  <si>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</si>
  <si>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</si>
  <si>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</si>
  <si>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</si>
  <si>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</si>
  <si>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</si>
  <si>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</si>
  <si>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</si>
  <si>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</si>
  <si>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</si>
  <si>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</si>
  <si>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</si>
  <si>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</si>
  <si>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</si>
  <si>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</si>
  <si>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</si>
  <si>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</si>
  <si>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</si>
  <si>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</si>
  <si>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</si>
  <si>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</si>
  <si>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</si>
  <si>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</si>
  <si>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</si>
  <si>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</si>
  <si>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</si>
  <si>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</si>
  <si>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</si>
  <si>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</si>
  <si>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</si>
  <si>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</si>
  <si>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</si>
  <si>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</si>
  <si>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</si>
  <si>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</si>
  <si>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</si>
  <si>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</si>
  <si>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</si>
  <si>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</si>
  <si>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</si>
  <si>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</si>
  <si>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</si>
  <si>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</si>
  <si>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</si>
  <si>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</si>
  <si>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</si>
  <si>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</si>
  <si>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</si>
  <si>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</si>
  <si>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</si>
  <si>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</si>
  <si>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</si>
  <si>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</si>
  <si>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</si>
  <si>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</si>
  <si>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</si>
  <si>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</si>
  <si>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</si>
  <si>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</si>
  <si>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</si>
  <si>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</si>
  <si>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</si>
  <si>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</si>
  <si>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</si>
  <si>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</si>
  <si>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</si>
  <si>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</si>
  <si>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</si>
  <si>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</si>
  <si>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</si>
  <si>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</si>
  <si>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</si>
  <si>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</si>
  <si>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</si>
  <si>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</si>
  <si>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</si>
  <si>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</si>
  <si>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</si>
  <si>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</si>
  <si>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</si>
  <si>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</si>
  <si>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</si>
  <si>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</si>
  <si>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</si>
  <si>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</si>
  <si>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</si>
  <si>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</si>
  <si>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</si>
  <si>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</si>
  <si>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</si>
  <si>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</si>
  <si>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</si>
  <si>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</si>
  <si>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</si>
  <si>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</si>
  <si>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</si>
  <si>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</si>
  <si>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</si>
  <si>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</si>
  <si>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</si>
  <si>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</si>
  <si>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</si>
  <si>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</si>
  <si>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</si>
  <si>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</si>
  <si>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</si>
  <si>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</si>
  <si>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</si>
  <si>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</si>
  <si>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</si>
  <si>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</si>
  <si>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</si>
  <si>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</si>
  <si>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</si>
  <si>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</si>
  <si>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</si>
  <si>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</si>
  <si>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</si>
  <si>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</si>
  <si>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</si>
  <si>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</si>
  <si>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</si>
  <si>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</si>
  <si>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</si>
  <si>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</si>
  <si>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</si>
  <si>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</si>
  <si>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</si>
  <si>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</si>
  <si>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</si>
  <si>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</si>
  <si>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</si>
  <si>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</si>
  <si>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</si>
  <si>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</si>
  <si>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</si>
  <si>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</si>
  <si>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</si>
  <si>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</si>
  <si>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</si>
  <si>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</si>
  <si>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</si>
  <si>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</si>
  <si>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</si>
  <si>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</si>
  <si>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</si>
  <si>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</si>
  <si>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</si>
  <si>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</si>
  <si>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</si>
  <si>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</si>
  <si>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</si>
  <si>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</si>
  <si>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</si>
  <si>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</si>
  <si>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</si>
  <si>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</si>
  <si>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</si>
  <si>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</si>
  <si>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</si>
  <si>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</si>
  <si>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</si>
  <si>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</si>
  <si>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</si>
  <si>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</si>
  <si>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</si>
  <si>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</si>
  <si>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</si>
  <si>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</si>
  <si>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</si>
  <si>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</si>
  <si>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</si>
  <si>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</si>
  <si>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</si>
  <si>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</si>
  <si>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</si>
  <si>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</si>
  <si>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</si>
  <si>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</si>
  <si>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</si>
  <si>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</si>
  <si>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</si>
  <si>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</si>
  <si>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</si>
  <si>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</si>
  <si>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</si>
  <si>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</si>
  <si>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</si>
  <si>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</si>
  <si>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</si>
  <si>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</si>
  <si>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</si>
  <si>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</si>
  <si>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</si>
  <si>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</si>
  <si>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</si>
  <si>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</si>
  <si>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</si>
  <si>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</si>
  <si>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</si>
  <si>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</si>
  <si>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</si>
  <si>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</si>
  <si>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</si>
  <si>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</si>
  <si>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</si>
  <si>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</si>
  <si>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</si>
  <si>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</si>
  <si>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</si>
  <si>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</si>
  <si>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</si>
  <si>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</si>
  <si>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</si>
  <si>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</si>
  <si>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</si>
  <si>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</si>
  <si>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</si>
  <si>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</si>
  <si>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</si>
  <si>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</si>
  <si>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</si>
  <si>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</si>
  <si>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</si>
  <si>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</si>
  <si>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</si>
  <si>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</si>
  <si>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</si>
  <si>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</si>
  <si>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</si>
  <si>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</si>
  <si>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</si>
  <si>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</si>
  <si>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</si>
  <si>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</si>
  <si>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</si>
  <si>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</si>
  <si>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</si>
  <si>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</si>
  <si>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</si>
  <si>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</si>
  <si>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</si>
  <si>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</si>
  <si>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</si>
  <si>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</si>
  <si>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</si>
  <si>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</si>
  <si>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</si>
  <si>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</si>
  <si>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</si>
  <si>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</si>
  <si>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</si>
  <si>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</si>
  <si>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</si>
  <si>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</si>
  <si>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</si>
  <si>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</si>
  <si>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</si>
  <si>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</si>
  <si>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</si>
  <si>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</si>
  <si>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</si>
  <si>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</si>
  <si>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</si>
  <si>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</si>
  <si>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</si>
  <si>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</si>
  <si>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</si>
  <si>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</si>
  <si>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</si>
  <si>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</si>
  <si>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</si>
  <si>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</si>
  <si>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</si>
  <si>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</si>
  <si>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</si>
  <si>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</si>
  <si>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</si>
  <si>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</si>
  <si>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</si>
  <si>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</si>
  <si>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</si>
  <si>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</si>
  <si>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</si>
  <si>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</si>
  <si>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</si>
  <si>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</si>
  <si>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</si>
  <si>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</si>
  <si>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</si>
  <si>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</si>
  <si>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</si>
  <si>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</si>
  <si>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</si>
  <si>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</si>
  <si>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</si>
  <si>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</si>
  <si>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</si>
  <si>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</si>
  <si>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</si>
  <si>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</si>
  <si>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</si>
  <si>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</si>
  <si>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</si>
  <si>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</si>
  <si>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</si>
  <si>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</si>
  <si>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</si>
  <si>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</si>
  <si>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</si>
  <si>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</si>
  <si>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</si>
  <si>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</si>
  <si>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</si>
  <si>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</si>
  <si>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</si>
  <si>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</si>
  <si>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</si>
  <si>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</si>
  <si>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</si>
  <si>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</si>
  <si>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</si>
  <si>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</si>
  <si>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</si>
  <si>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</si>
  <si>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</si>
  <si>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</si>
  <si>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</si>
  <si>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</si>
  <si>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</si>
  <si>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</si>
  <si>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</si>
  <si>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</si>
  <si>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</si>
  <si>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</si>
  <si>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</si>
  <si>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</si>
  <si>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</si>
  <si>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</si>
  <si>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</si>
  <si>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</si>
  <si>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</si>
  <si>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</si>
  <si>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</si>
  <si>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</si>
  <si>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</si>
  <si>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</si>
  <si>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</si>
  <si>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</si>
  <si>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</si>
  <si>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</si>
  <si>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</si>
  <si>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</si>
  <si>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</si>
  <si>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</si>
  <si>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</si>
  <si>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</si>
  <si>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</si>
  <si>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</si>
  <si>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</si>
  <si>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</si>
  <si>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</si>
  <si>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</si>
  <si>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</si>
  <si>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</si>
  <si>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</si>
  <si>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</si>
  <si>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</si>
  <si>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</si>
  <si>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</si>
  <si>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</si>
  <si>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</si>
  <si>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</si>
  <si>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</si>
  <si>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</si>
  <si>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</si>
  <si>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</si>
  <si>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</si>
  <si>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</si>
  <si>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</si>
  <si>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</si>
  <si>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</si>
  <si>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</si>
  <si>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</si>
  <si>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</si>
  <si>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</si>
  <si>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</si>
  <si>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</si>
  <si>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</si>
  <si>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</si>
  <si>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</si>
  <si>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</si>
  <si>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</si>
  <si>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</si>
  <si>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</si>
  <si>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</si>
  <si>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</si>
  <si>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</si>
  <si>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</si>
  <si>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</si>
  <si>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</si>
  <si>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</si>
  <si>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</si>
  <si>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</si>
  <si>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</si>
  <si>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</si>
  <si>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</si>
  <si>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</si>
  <si>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</si>
  <si>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</si>
  <si>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</si>
  <si>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</si>
  <si>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</si>
  <si>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</si>
  <si>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</si>
  <si>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</si>
  <si>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</si>
  <si>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</si>
  <si>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</si>
  <si>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</si>
  <si>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</si>
  <si>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</si>
  <si>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</si>
  <si>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</si>
  <si>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</si>
  <si>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</si>
  <si>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</si>
  <si>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</si>
  <si>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</si>
  <si>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</si>
  <si>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</si>
  <si>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</si>
  <si>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</si>
  <si>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</si>
  <si>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</si>
  <si>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</si>
  <si>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</si>
  <si>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</si>
  <si>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</si>
  <si>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</si>
  <si>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</si>
  <si>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</si>
  <si>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</si>
  <si>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</si>
  <si>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</si>
  <si>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</si>
  <si>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</si>
  <si>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</si>
  <si>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</si>
  <si>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</si>
  <si>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</si>
  <si>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</si>
  <si>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</si>
  <si>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</si>
  <si>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</si>
  <si>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</si>
  <si>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</si>
  <si>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</si>
  <si>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</si>
  <si>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</si>
  <si>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</si>
  <si>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</si>
  <si>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</si>
  <si>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</si>
  <si>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</si>
  <si>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</si>
  <si>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</si>
  <si>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</si>
  <si>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</si>
  <si>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</si>
  <si>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</si>
  <si>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</si>
  <si>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</si>
  <si>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</si>
  <si>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</si>
  <si>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</si>
  <si>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</si>
  <si>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</si>
  <si>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</si>
  <si>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</si>
  <si>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</si>
  <si>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</si>
  <si>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</si>
  <si>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</si>
  <si>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</si>
  <si>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</si>
  <si>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</si>
  <si>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</si>
  <si>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</si>
  <si>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</si>
  <si>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</si>
  <si>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</si>
  <si>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</si>
  <si>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</si>
  <si>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</si>
  <si>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</si>
  <si>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</si>
  <si>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</si>
  <si>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</si>
  <si>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</si>
  <si>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</si>
  <si>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</si>
  <si>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</si>
  <si>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</si>
  <si>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</si>
  <si>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</si>
  <si>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</si>
  <si>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</si>
  <si>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</si>
  <si>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</si>
  <si>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</si>
  <si>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</si>
  <si>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</si>
  <si>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</si>
  <si>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</si>
  <si>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</si>
  <si>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</si>
  <si>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</si>
  <si>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</si>
  <si>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</si>
  <si>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</si>
  <si>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</si>
  <si>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</si>
  <si>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</si>
  <si>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</si>
  <si>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</si>
  <si>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</si>
  <si>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</si>
  <si>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</si>
  <si>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</si>
  <si>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</si>
  <si>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</si>
  <si>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</si>
  <si>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</si>
  <si>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</si>
  <si>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</si>
  <si>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</si>
  <si>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</si>
  <si>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</si>
  <si>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</si>
  <si>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</si>
  <si>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</si>
  <si>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</si>
  <si>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</si>
  <si>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</si>
  <si>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</si>
  <si>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</si>
  <si>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</si>
  <si>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</si>
  <si>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</si>
  <si>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</si>
  <si>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</si>
  <si>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</si>
  <si>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</si>
  <si>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</si>
  <si>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</si>
  <si>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</si>
  <si>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</si>
  <si>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</si>
  <si>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</si>
  <si>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</si>
  <si>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</si>
  <si>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</si>
  <si>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</si>
  <si>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</si>
  <si>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</si>
  <si>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</si>
  <si>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</si>
  <si>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</si>
  <si>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</si>
  <si>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</si>
  <si>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</si>
  <si>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</si>
  <si>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</si>
  <si>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</si>
  <si>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</si>
  <si>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</si>
  <si>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</si>
  <si>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</si>
  <si>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</si>
  <si>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</si>
  <si>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</si>
  <si>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</si>
  <si>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</si>
  <si>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</si>
  <si>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</si>
  <si>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</si>
  <si>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</si>
  <si>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</si>
  <si>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</si>
  <si>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</si>
  <si>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</si>
  <si>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</si>
  <si>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</si>
  <si>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</si>
  <si>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</si>
  <si>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</si>
  <si>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</si>
  <si>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</si>
  <si>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</si>
  <si>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</si>
  <si>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</si>
  <si>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</si>
  <si>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</si>
  <si>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</si>
  <si>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</si>
  <si>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</si>
  <si>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</si>
  <si>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</si>
  <si>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</si>
  <si>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</si>
  <si>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</si>
  <si>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</si>
  <si>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</si>
  <si>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</si>
  <si>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</si>
  <si>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</si>
  <si>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</si>
  <si>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</si>
  <si>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</si>
  <si>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</si>
  <si>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</si>
  <si>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</si>
  <si>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</si>
  <si>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</si>
  <si>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</si>
  <si>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</si>
  <si>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</si>
  <si>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</si>
  <si>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</si>
  <si>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</si>
  <si>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</si>
  <si>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</si>
  <si>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</si>
  <si>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</si>
  <si>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</si>
  <si>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</si>
  <si>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</si>
  <si>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</si>
  <si>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</si>
  <si>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</si>
  <si>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</si>
  <si>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</si>
  <si>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</si>
  <si>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</si>
  <si>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</si>
  <si>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</si>
  <si>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</si>
  <si>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</si>
  <si>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</si>
  <si>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</si>
  <si>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</si>
  <si>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</si>
  <si>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</si>
  <si>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</si>
  <si>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</si>
  <si>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</si>
  <si>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</si>
  <si>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</si>
  <si>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</si>
  <si>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</si>
  <si>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</si>
  <si>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</si>
  <si>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</si>
  <si>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</si>
  <si>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</si>
  <si>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</si>
  <si>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</si>
  <si>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</si>
  <si>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</si>
  <si>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</si>
  <si>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</si>
  <si>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</si>
  <si>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</si>
  <si>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</si>
  <si>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</si>
  <si>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</si>
  <si>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</si>
  <si>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</si>
  <si>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</si>
  <si>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</si>
  <si>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</si>
  <si>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</si>
  <si>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</si>
  <si>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</si>
  <si>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</si>
  <si>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</si>
  <si>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</si>
  <si>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</si>
  <si>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</si>
  <si>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</si>
  <si>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</si>
  <si>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</si>
  <si>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</si>
  <si>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</si>
  <si>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</si>
  <si>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</si>
  <si>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</si>
  <si>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</si>
  <si>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</si>
  <si>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</si>
  <si>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</si>
  <si>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</si>
  <si>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</si>
  <si>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</si>
  <si>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</si>
  <si>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</si>
  <si>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</si>
  <si>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</si>
  <si>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</si>
  <si>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</si>
  <si>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</si>
  <si>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</si>
  <si>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</si>
  <si>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</si>
  <si>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</si>
  <si>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</si>
  <si>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</si>
  <si>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</si>
  <si>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</si>
  <si>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</si>
  <si>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</si>
  <si>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</si>
  <si>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</si>
  <si>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</si>
  <si>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</si>
  <si>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</si>
  <si>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</si>
  <si>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</si>
  <si>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</si>
  <si>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</si>
  <si>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</si>
  <si>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</si>
  <si>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</si>
  <si>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</si>
  <si>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</si>
  <si>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</si>
  <si>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</si>
  <si>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</si>
  <si>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</si>
  <si>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</si>
  <si>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</si>
  <si>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</si>
  <si>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</si>
  <si>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</si>
  <si>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</si>
  <si>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</si>
  <si>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</si>
  <si>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</si>
  <si>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</si>
  <si>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</si>
  <si>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</si>
  <si>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</si>
  <si>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</si>
  <si>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</si>
  <si>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</si>
  <si>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</si>
  <si>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</si>
  <si>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</si>
  <si>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</si>
  <si>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</si>
  <si>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</si>
  <si>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</si>
  <si>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</si>
  <si>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</si>
  <si>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</si>
  <si>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</si>
  <si>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</si>
  <si>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</si>
  <si>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</si>
  <si>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</si>
  <si>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</si>
  <si>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</si>
  <si>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</si>
  <si>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</si>
  <si>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</si>
  <si>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</si>
  <si>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</si>
  <si>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</si>
  <si>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</si>
  <si>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</si>
  <si>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</si>
  <si>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</si>
  <si>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</si>
  <si>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</si>
  <si>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</si>
  <si>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</si>
  <si>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</si>
  <si>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</si>
  <si>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</si>
  <si>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</si>
  <si>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</si>
  <si>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</si>
  <si>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</si>
  <si>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</si>
  <si>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</si>
  <si>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</si>
  <si>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</si>
  <si>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</si>
  <si>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</si>
  <si>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</si>
  <si>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</si>
  <si>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</si>
  <si>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</si>
  <si>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</si>
  <si>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</si>
  <si>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</si>
  <si>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</si>
  <si>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</si>
  <si>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</si>
  <si>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</si>
  <si>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</si>
  <si>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</si>
  <si>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</si>
  <si>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</si>
  <si>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</si>
  <si>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</si>
  <si>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</si>
  <si>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</si>
  <si>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</si>
  <si>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</si>
  <si>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</si>
  <si>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</si>
  <si>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</si>
  <si>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</si>
  <si>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</si>
  <si>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</si>
  <si>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</si>
  <si>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</si>
  <si>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</si>
  <si>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</si>
  <si>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</si>
  <si>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</si>
  <si>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</si>
  <si>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</si>
  <si>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</si>
  <si>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</si>
  <si>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</si>
  <si>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</si>
  <si>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</si>
  <si>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</si>
  <si>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</si>
  <si>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</si>
  <si>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</si>
  <si>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</si>
  <si>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</si>
  <si>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</si>
  <si>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</si>
  <si>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</si>
  <si>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</si>
  <si>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</si>
  <si>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</si>
  <si>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</si>
  <si>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</si>
  <si>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</si>
  <si>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</si>
  <si>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</si>
  <si>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</si>
  <si>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</si>
  <si>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</si>
  <si>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</si>
  <si>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</si>
  <si>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</si>
  <si>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</si>
  <si>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</si>
  <si>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</si>
  <si>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</si>
  <si>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</si>
  <si>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</si>
  <si>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</si>
  <si>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</si>
  <si>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</si>
  <si>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</si>
  <si>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</si>
  <si>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</si>
  <si>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</si>
  <si>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</si>
  <si>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</si>
  <si>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</si>
  <si>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</si>
  <si>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</si>
  <si>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</si>
  <si>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</si>
  <si>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</si>
  <si>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</si>
  <si>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</si>
  <si>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</si>
  <si>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</si>
  <si>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</si>
  <si>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</si>
  <si>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</si>
  <si>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</si>
  <si>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</si>
  <si>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</si>
  <si>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</si>
  <si>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</si>
  <si>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</si>
  <si>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</si>
  <si>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</si>
  <si>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</si>
  <si>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</si>
  <si>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</si>
  <si>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</si>
  <si>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</si>
  <si>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</si>
  <si>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</si>
  <si>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</si>
  <si>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</si>
  <si>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</si>
  <si>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</si>
  <si>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</si>
  <si>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</si>
  <si>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</si>
  <si>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</si>
  <si>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</si>
  <si>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</si>
  <si>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</si>
  <si>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</si>
  <si>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</si>
  <si>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</si>
  <si>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</si>
  <si>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</si>
  <si>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</si>
  <si>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</si>
  <si>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</si>
  <si>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</si>
  <si>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</si>
  <si>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</si>
  <si>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</si>
  <si>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</si>
  <si>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</si>
  <si>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</si>
  <si>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</si>
  <si>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</si>
  <si>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</si>
  <si>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</si>
  <si>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</si>
  <si>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</si>
  <si>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</si>
  <si>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</si>
  <si>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</si>
  <si>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</si>
  <si>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</si>
  <si>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</si>
  <si>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</si>
  <si>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</si>
  <si>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</si>
  <si>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</si>
  <si>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</si>
  <si>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</si>
  <si>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</si>
  <si>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</si>
  <si>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</si>
  <si>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</si>
  <si>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</si>
  <si>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</si>
  <si>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</si>
  <si>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</si>
  <si>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</si>
  <si>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</si>
  <si>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</si>
  <si>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</si>
  <si>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</si>
  <si>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</si>
  <si>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</si>
  <si>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</si>
  <si>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</si>
  <si>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</si>
  <si>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</si>
  <si>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</si>
  <si>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</si>
  <si>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</si>
  <si>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</si>
  <si>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</si>
  <si>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</si>
  <si>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</si>
  <si>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</si>
  <si>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</si>
  <si>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</si>
  <si>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</si>
  <si>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</si>
  <si>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</si>
  <si>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</si>
  <si>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</si>
  <si>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</si>
  <si>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</si>
  <si>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</si>
  <si>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</si>
  <si>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</si>
  <si>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</si>
  <si>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</si>
  <si>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</si>
  <si>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</si>
  <si>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</si>
  <si>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</si>
  <si>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</si>
  <si>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</si>
  <si>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</si>
  <si>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</si>
  <si>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</si>
  <si>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</si>
  <si>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</si>
  <si>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</si>
  <si>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</si>
  <si>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</si>
  <si>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</si>
  <si>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</si>
  <si>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</si>
  <si>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</si>
  <si>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</si>
  <si>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</si>
  <si>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</si>
  <si>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</si>
  <si>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</si>
  <si>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</si>
  <si>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</si>
  <si>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</si>
  <si>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</si>
  <si>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</si>
  <si>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</si>
  <si>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</si>
  <si>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</si>
  <si>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</si>
  <si>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</si>
  <si>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</si>
  <si>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</si>
  <si>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</si>
  <si>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</si>
  <si>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</si>
  <si>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</si>
  <si>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</si>
  <si>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</si>
  <si>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</si>
  <si>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</si>
  <si>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</si>
  <si>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</si>
  <si>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</si>
  <si>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</si>
  <si>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</si>
  <si>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</si>
  <si>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</si>
  <si>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</si>
  <si>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</si>
  <si>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</si>
  <si>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</si>
  <si>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</si>
  <si>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</si>
  <si>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</si>
  <si>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</si>
  <si>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</si>
  <si>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</si>
  <si>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</si>
  <si>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</si>
  <si>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</si>
  <si>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</si>
  <si>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</si>
  <si>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</si>
  <si>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</si>
  <si>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</si>
  <si>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</si>
  <si>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</si>
  <si>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</si>
  <si>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</si>
  <si>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</si>
  <si>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</si>
  <si>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</si>
  <si>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</si>
  <si>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</si>
  <si>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</si>
  <si>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</si>
  <si>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</si>
  <si>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</si>
  <si>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</si>
  <si>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</si>
  <si>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</si>
  <si>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</si>
  <si>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</si>
  <si>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</si>
  <si>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</si>
  <si>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</si>
  <si>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</si>
  <si>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</si>
  <si>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</si>
  <si>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</si>
  <si>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</si>
  <si>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</si>
  <si>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</si>
  <si>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</si>
  <si>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</si>
  <si>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</si>
  <si>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</si>
  <si>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</si>
  <si>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</si>
  <si>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</si>
  <si>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</si>
  <si>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</si>
  <si>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</si>
  <si>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</si>
  <si>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</si>
  <si>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</si>
  <si>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</si>
  <si>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</si>
  <si>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</si>
  <si>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</si>
  <si>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</si>
  <si>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</si>
  <si>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</si>
  <si>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</si>
  <si>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</si>
  <si>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</si>
  <si>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</si>
  <si>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</si>
  <si>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</si>
  <si>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</si>
  <si>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</si>
  <si>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</si>
  <si>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</si>
  <si>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</si>
  <si>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</si>
  <si>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</si>
  <si>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</si>
  <si>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</si>
  <si>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</si>
  <si>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</si>
  <si>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</si>
  <si>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</si>
  <si>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</si>
  <si>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</si>
  <si>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</si>
  <si>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</si>
  <si>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</si>
  <si>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</si>
  <si>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</si>
  <si>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</si>
  <si>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</si>
  <si>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</si>
  <si>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</si>
  <si>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</si>
  <si>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</si>
  <si>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</si>
  <si>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</si>
  <si>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</si>
  <si>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</si>
  <si>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</si>
  <si>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</si>
  <si>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</si>
  <si>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</si>
  <si>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</si>
  <si>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</si>
  <si>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</si>
  <si>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</si>
  <si>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</si>
  <si>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</si>
  <si>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</si>
  <si>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</si>
  <si>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</si>
  <si>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</si>
  <si>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</si>
  <si>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</si>
  <si>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</si>
  <si>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</si>
  <si>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</si>
  <si>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</si>
  <si>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</si>
  <si>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</si>
  <si>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</si>
  <si>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</si>
  <si>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</si>
  <si>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</si>
  <si>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</si>
  <si>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</si>
  <si>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</si>
  <si>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</si>
  <si>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</si>
  <si>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</si>
  <si>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</si>
  <si>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</si>
  <si>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</si>
  <si>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</si>
  <si>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</si>
  <si>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</si>
  <si>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</si>
  <si>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</si>
  <si>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</si>
  <si>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</si>
  <si>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</si>
  <si>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</si>
  <si>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</si>
  <si>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</si>
  <si>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</si>
  <si>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</si>
  <si>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</si>
  <si>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</si>
  <si>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</si>
  <si>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</si>
  <si>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</si>
  <si>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</si>
  <si>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</si>
  <si>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</si>
  <si>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</si>
  <si>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</si>
  <si>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</si>
  <si>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</si>
  <si>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</si>
  <si>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</si>
  <si>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</si>
  <si>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</si>
  <si>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</si>
  <si>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</si>
  <si>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</si>
  <si>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</si>
  <si>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</si>
  <si>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</si>
  <si>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</si>
  <si>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</si>
  <si>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</si>
  <si>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</si>
  <si>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</si>
  <si>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</si>
  <si>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</si>
  <si>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</si>
  <si>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</si>
  <si>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</si>
  <si>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</si>
  <si>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</si>
  <si>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</si>
  <si>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</si>
  <si>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</si>
  <si>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</si>
  <si>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</si>
  <si>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</si>
  <si>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</si>
  <si>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</si>
  <si>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</si>
  <si>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</si>
  <si>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</si>
  <si>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</si>
  <si>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</si>
  <si>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</si>
  <si>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</si>
  <si>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</si>
  <si>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</si>
  <si>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</si>
  <si>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</si>
  <si>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</si>
  <si>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</si>
  <si>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</si>
  <si>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</si>
  <si>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</si>
  <si>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</si>
  <si>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</si>
  <si>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</si>
  <si>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</si>
  <si>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</si>
  <si>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</si>
  <si>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</si>
  <si>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</si>
  <si>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</si>
  <si>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</si>
  <si>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</si>
  <si>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</si>
  <si>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</si>
  <si>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</si>
  <si>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</si>
  <si>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</si>
  <si>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</si>
  <si>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</si>
  <si>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</si>
  <si>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</si>
  <si>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</si>
  <si>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</si>
  <si>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</si>
  <si>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</si>
  <si>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</si>
  <si>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</si>
  <si>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</si>
  <si>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</si>
  <si>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</si>
  <si>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</si>
  <si>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</si>
  <si>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</si>
  <si>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</si>
  <si>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</si>
  <si>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</si>
  <si>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</si>
  <si>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</si>
  <si>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</si>
  <si>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</si>
  <si>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</si>
  <si>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</si>
  <si>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</si>
  <si>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</si>
  <si>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</si>
  <si>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</si>
  <si>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</si>
  <si>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</si>
  <si>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</si>
  <si>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</si>
  <si>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</si>
  <si>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</si>
  <si>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</si>
  <si>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</si>
  <si>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</si>
  <si>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</si>
  <si>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</si>
  <si>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</si>
  <si>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</si>
  <si>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</si>
  <si>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</si>
  <si>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</si>
  <si>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</si>
  <si>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</si>
  <si>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</si>
  <si>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</si>
  <si>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</si>
  <si>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</si>
  <si>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</si>
  <si>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</si>
  <si>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</si>
  <si>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</si>
  <si>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</si>
  <si>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</si>
  <si>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</si>
  <si>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</si>
  <si>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</si>
  <si>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</si>
  <si>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</si>
  <si>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</si>
  <si>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</si>
  <si>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</si>
  <si>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</si>
  <si>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</si>
  <si>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</si>
  <si>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</si>
  <si>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</si>
  <si>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</si>
  <si>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</si>
  <si>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</si>
  <si>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</si>
  <si>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</si>
  <si>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</si>
  <si>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</si>
  <si>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</si>
  <si>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</si>
  <si>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</si>
  <si>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</si>
  <si>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</si>
  <si>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</si>
  <si>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</si>
  <si>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</si>
  <si>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</si>
  <si>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</si>
  <si>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</si>
  <si>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</si>
  <si>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</si>
  <si>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</si>
  <si>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</si>
  <si>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</si>
  <si>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</si>
  <si>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</si>
  <si>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</si>
  <si>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</si>
  <si>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</si>
  <si>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</si>
  <si>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</si>
  <si>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</si>
  <si>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</si>
  <si>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</si>
  <si>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</si>
  <si>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</si>
  <si>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</si>
  <si>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</si>
  <si>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</si>
  <si>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</si>
  <si>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</si>
  <si>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</si>
  <si>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</si>
  <si>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</si>
  <si>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</si>
  <si>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</si>
  <si>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</si>
  <si>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</si>
  <si>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</si>
  <si>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</si>
  <si>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</si>
  <si>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</si>
  <si>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</si>
  <si>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</si>
  <si>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</si>
  <si>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</si>
  <si>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</si>
  <si>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</si>
  <si>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</si>
  <si>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</si>
  <si>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</si>
  <si>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</si>
  <si>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</si>
  <si>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</si>
  <si>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</si>
  <si>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</si>
  <si>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</si>
  <si>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</si>
  <si>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</si>
  <si>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</si>
  <si>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</si>
  <si>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</si>
  <si>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</si>
  <si>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</si>
  <si>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</si>
  <si>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</si>
  <si>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</si>
  <si>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</si>
  <si>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</si>
  <si>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</si>
  <si>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</si>
  <si>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</si>
  <si>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</si>
  <si>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</si>
  <si>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</si>
  <si>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</si>
  <si>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</si>
  <si>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</si>
  <si>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</si>
  <si>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</si>
  <si>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</si>
  <si>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</si>
  <si>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</si>
  <si>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</si>
  <si>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</si>
  <si>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</si>
  <si>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</si>
  <si>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</si>
  <si>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</si>
  <si>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</si>
  <si>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</si>
  <si>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</si>
  <si>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</si>
  <si>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</si>
  <si>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</si>
  <si>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</si>
  <si>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</si>
  <si>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</si>
  <si>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</si>
  <si>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</si>
  <si>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</si>
  <si>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</si>
  <si>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</si>
  <si>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</si>
  <si>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</si>
  <si>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</si>
  <si>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</si>
  <si>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</si>
  <si>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</si>
  <si>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</si>
  <si>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</si>
  <si>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</si>
  <si>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</si>
  <si>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</si>
  <si>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</si>
  <si>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</si>
  <si>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</si>
  <si>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</si>
  <si>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</si>
  <si>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</si>
  <si>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</si>
  <si>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</si>
  <si>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</si>
  <si>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</si>
  <si>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</si>
  <si>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</si>
  <si>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</si>
  <si>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</si>
  <si>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</si>
  <si>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</si>
  <si>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</si>
  <si>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</si>
  <si>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</si>
  <si>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</si>
  <si>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</si>
  <si>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</si>
  <si>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</si>
  <si>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</si>
  <si>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</si>
  <si>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</si>
  <si>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</si>
  <si>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</si>
  <si>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</si>
  <si>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</si>
  <si>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</si>
  <si>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</si>
  <si>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</si>
  <si>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</si>
  <si>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</si>
  <si>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</si>
  <si>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</si>
  <si>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</si>
  <si>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</si>
  <si>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</si>
  <si>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</si>
  <si>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</si>
  <si>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</si>
  <si>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</si>
  <si>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</si>
  <si>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</si>
  <si>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</si>
  <si>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</si>
  <si>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</si>
  <si>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</si>
  <si>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</si>
  <si>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</si>
  <si>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</si>
  <si>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</si>
  <si>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</si>
  <si>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</si>
  <si>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</si>
  <si>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</si>
  <si>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</si>
  <si>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</si>
  <si>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</si>
  <si>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</si>
  <si>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</si>
  <si>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</si>
  <si>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</si>
  <si>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</si>
  <si>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</si>
  <si>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</si>
  <si>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</si>
  <si>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</si>
  <si>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</si>
  <si>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</si>
  <si>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</si>
  <si>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</si>
  <si>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</si>
  <si>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</si>
  <si>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</si>
  <si>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</si>
  <si>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</si>
  <si>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</si>
  <si>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</si>
  <si>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</si>
  <si>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</si>
  <si>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</si>
  <si>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</si>
  <si>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</si>
  <si>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</si>
  <si>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</si>
  <si>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</si>
  <si>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</si>
  <si>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</si>
  <si>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</si>
  <si>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</si>
  <si>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</si>
  <si>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</si>
  <si>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</si>
  <si>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</si>
  <si>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</si>
  <si>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</si>
  <si>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</si>
  <si>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</si>
  <si>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</si>
  <si>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</si>
  <si>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</si>
  <si>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</si>
  <si>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</si>
  <si>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</si>
  <si>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</si>
  <si>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</si>
  <si>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</si>
  <si>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</si>
  <si>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</si>
  <si>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</si>
  <si>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</si>
  <si>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</si>
  <si>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</si>
  <si>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</si>
  <si>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</si>
  <si>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</si>
  <si>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</si>
  <si>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</si>
  <si>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</si>
  <si>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</si>
  <si>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</si>
  <si>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</si>
  <si>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</si>
  <si>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</si>
  <si>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</si>
  <si>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</si>
  <si>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</si>
  <si>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</si>
  <si>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</si>
  <si>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</si>
  <si>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</si>
  <si>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</si>
  <si>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</si>
  <si>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</si>
  <si>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</si>
  <si>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</si>
  <si>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</si>
  <si>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</si>
  <si>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</si>
  <si>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</si>
  <si>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</si>
  <si>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</si>
  <si>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</si>
  <si>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</si>
  <si>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</si>
  <si>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</si>
  <si>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</si>
  <si>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</si>
  <si>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</si>
  <si>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</si>
  <si>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</si>
  <si>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</si>
  <si>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</si>
  <si>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</si>
  <si>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</si>
  <si>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</si>
  <si>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</si>
  <si>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</si>
  <si>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</si>
  <si>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</si>
  <si>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</si>
  <si>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</si>
  <si>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</si>
  <si>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</si>
  <si>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</si>
  <si>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</si>
  <si>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</si>
  <si>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</si>
  <si>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</si>
  <si>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</si>
  <si>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</si>
  <si>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</si>
  <si>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</si>
  <si>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</si>
  <si>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</si>
  <si>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</si>
  <si>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</si>
  <si>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</si>
  <si>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</si>
  <si>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</si>
  <si>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</si>
  <si>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</si>
  <si>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</si>
  <si>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</si>
  <si>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</si>
  <si>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</si>
  <si>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</si>
  <si>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</si>
  <si>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</si>
  <si>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</si>
  <si>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</si>
  <si>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</si>
  <si>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</si>
  <si>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</si>
  <si>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</si>
  <si>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</si>
  <si>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</si>
  <si>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</si>
  <si>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</si>
  <si>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</si>
  <si>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</si>
  <si>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</si>
  <si>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</si>
  <si>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</si>
  <si>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</si>
  <si>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</si>
  <si>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</si>
  <si>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</si>
  <si>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</si>
  <si>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</si>
  <si>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</si>
  <si>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</si>
  <si>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</si>
  <si>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</si>
  <si>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</si>
  <si>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</si>
  <si>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</si>
  <si>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</si>
  <si>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</si>
  <si>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</si>
  <si>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</si>
  <si>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</si>
  <si>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</si>
  <si>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</si>
  <si>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</si>
  <si>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</si>
  <si>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</si>
  <si>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</si>
  <si>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</si>
  <si>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</si>
  <si>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</si>
  <si>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</si>
  <si>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</si>
  <si>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</si>
  <si>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</si>
  <si>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</si>
  <si>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</si>
  <si>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</si>
  <si>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</si>
  <si>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</si>
  <si>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</si>
  <si>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</si>
  <si>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</si>
  <si>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</si>
  <si>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</si>
  <si>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</si>
  <si>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</si>
  <si>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</si>
  <si>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</si>
  <si>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</si>
  <si>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</si>
  <si>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</si>
  <si>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</si>
  <si>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</si>
  <si>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</si>
  <si>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</si>
  <si>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</si>
  <si>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</si>
  <si>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</si>
  <si>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</si>
  <si>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</si>
  <si>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</si>
  <si>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</si>
  <si>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</si>
  <si>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</si>
  <si>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</si>
  <si>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</si>
  <si>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</si>
  <si>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</si>
  <si>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</si>
  <si>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</si>
  <si>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</si>
  <si>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</si>
  <si>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</si>
  <si>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</si>
  <si>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</si>
  <si>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</si>
  <si>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</si>
  <si>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</si>
  <si>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</si>
  <si>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</si>
  <si>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</si>
  <si>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</si>
  <si>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</si>
  <si>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</si>
  <si>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</si>
  <si>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</si>
  <si>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</si>
  <si>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</si>
  <si>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</si>
  <si>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</si>
  <si>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</si>
  <si>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</si>
  <si>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</si>
  <si>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</si>
  <si>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</si>
  <si>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</si>
  <si>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</si>
  <si>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</si>
  <si>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</si>
  <si>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</si>
  <si>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</si>
  <si>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</si>
  <si>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</si>
  <si>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</si>
  <si>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</si>
  <si>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</si>
  <si>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</si>
  <si>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</si>
  <si>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</si>
  <si>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</si>
  <si>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</si>
  <si>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</si>
  <si>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</si>
  <si>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</si>
  <si>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</si>
  <si>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</si>
  <si>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</si>
  <si>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</si>
  <si>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</si>
  <si>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</si>
  <si>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</si>
  <si>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</si>
  <si>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</si>
  <si>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</si>
  <si>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</si>
  <si>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</si>
  <si>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</si>
  <si>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</si>
  <si>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</si>
  <si>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</si>
  <si>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</si>
  <si>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</si>
  <si>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</si>
  <si>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</si>
  <si>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</si>
  <si>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</si>
  <si>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</si>
  <si>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</si>
  <si>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</si>
  <si>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</si>
  <si>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</si>
  <si>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</si>
  <si>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</si>
  <si>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</si>
  <si>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</si>
  <si>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</si>
  <si>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</si>
  <si>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</si>
  <si>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</si>
  <si>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</si>
  <si>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</si>
  <si>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</si>
  <si>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</si>
  <si>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</si>
  <si>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</si>
  <si>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</si>
  <si>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</si>
  <si>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</si>
  <si>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</si>
  <si>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</si>
  <si>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</si>
  <si>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</si>
  <si>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</si>
  <si>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</si>
  <si>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</si>
  <si>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</si>
  <si>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</si>
  <si>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</si>
  <si>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</si>
  <si>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</si>
  <si>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</si>
  <si>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</si>
  <si>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</si>
  <si>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</si>
  <si>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</si>
  <si>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</si>
  <si>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</si>
  <si>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</si>
  <si>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</si>
  <si>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</si>
  <si>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</si>
  <si>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</si>
  <si>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</si>
  <si>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</si>
  <si>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</si>
  <si>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</si>
  <si>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</si>
  <si>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</si>
  <si>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</si>
  <si>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</si>
  <si>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</si>
  <si>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</si>
  <si>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</si>
  <si>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</si>
  <si>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</si>
  <si>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</si>
  <si>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</si>
  <si>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</si>
  <si>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</si>
  <si>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</si>
  <si>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</si>
  <si>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</si>
  <si>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</si>
  <si>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</si>
  <si>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</si>
  <si>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</si>
  <si>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</si>
  <si>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</si>
  <si>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</si>
  <si>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</si>
  <si>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</si>
  <si>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</si>
  <si>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</si>
  <si>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</si>
  <si>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</si>
  <si>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</si>
  <si>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</si>
  <si>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</si>
  <si>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</si>
  <si>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</si>
  <si>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</si>
  <si>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</si>
  <si>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</si>
  <si>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</si>
  <si>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</si>
  <si>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</si>
  <si>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</si>
  <si>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</si>
  <si>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</si>
  <si>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</si>
  <si>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</si>
  <si>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</si>
  <si>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</si>
  <si>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</si>
  <si>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</si>
  <si>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</si>
  <si>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</si>
  <si>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</si>
  <si>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</si>
  <si>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</si>
  <si>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</si>
  <si>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</si>
  <si>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</si>
  <si>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</si>
  <si>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</si>
  <si>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</si>
  <si>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</si>
  <si>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</si>
  <si>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</si>
  <si>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</si>
  <si>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</si>
  <si>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</si>
  <si>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</si>
  <si>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</si>
  <si>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</si>
  <si>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</si>
  <si>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</si>
  <si>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</si>
  <si>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</si>
  <si>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</si>
  <si>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</si>
  <si>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</si>
  <si>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</si>
  <si>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</si>
  <si>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</si>
  <si>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</si>
  <si>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</si>
  <si>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</si>
  <si>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</si>
  <si>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</si>
  <si>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</si>
  <si>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</si>
  <si>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</si>
  <si>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</si>
  <si>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</si>
  <si>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</si>
  <si>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</si>
  <si>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</si>
  <si>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</si>
  <si>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</si>
  <si>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</si>
  <si>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</si>
  <si>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</si>
  <si>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</si>
  <si>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</si>
  <si>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</si>
  <si>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</si>
  <si>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</si>
  <si>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</si>
  <si>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</si>
  <si>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</si>
  <si>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</si>
  <si>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</si>
  <si>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</si>
  <si>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</si>
  <si>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</si>
  <si>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</si>
  <si>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</si>
  <si>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</si>
  <si>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</si>
  <si>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</si>
  <si>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</si>
  <si>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</si>
  <si>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</si>
  <si>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</si>
  <si>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</si>
  <si>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</si>
  <si>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</si>
  <si>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</si>
  <si>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</si>
  <si>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</si>
  <si>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</si>
  <si>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</si>
  <si>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</si>
  <si>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</si>
  <si>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</si>
  <si>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</si>
  <si>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</si>
  <si>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</si>
  <si>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</si>
  <si>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</si>
  <si>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</si>
  <si>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</si>
  <si>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</si>
  <si>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</si>
  <si>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</si>
  <si>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</si>
  <si>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</si>
  <si>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</si>
  <si>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</si>
  <si>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</si>
  <si>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</si>
  <si>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</si>
  <si>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</si>
  <si>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</si>
  <si>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</si>
  <si>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</si>
  <si>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</si>
  <si>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</si>
  <si>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</si>
  <si>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</si>
  <si>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</si>
  <si>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</si>
  <si>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</si>
  <si>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</si>
  <si>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</si>
  <si>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</si>
  <si>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</si>
  <si>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</si>
  <si>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</si>
  <si>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</si>
  <si>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</si>
  <si>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</si>
  <si>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</si>
  <si>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</si>
  <si>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</si>
  <si>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</si>
  <si>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</si>
  <si>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</si>
  <si>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</si>
  <si>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</si>
  <si>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</si>
  <si>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</si>
  <si>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</si>
  <si>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</si>
  <si>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</si>
  <si>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</si>
  <si>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</si>
  <si>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</si>
  <si>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</si>
  <si>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</si>
  <si>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</si>
  <si>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</si>
  <si>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</si>
  <si>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</si>
  <si>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</si>
  <si>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</si>
  <si>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</si>
  <si>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</si>
  <si>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</si>
  <si>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</si>
  <si>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</si>
  <si>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</si>
  <si>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</si>
  <si>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</si>
  <si>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</si>
  <si>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</si>
  <si>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</si>
  <si>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</si>
  <si>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</si>
  <si>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</si>
  <si>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</si>
  <si>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</si>
  <si>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</si>
  <si>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</si>
  <si>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</si>
  <si>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</si>
  <si>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</si>
  <si>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</si>
  <si>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</si>
  <si>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</si>
  <si>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</si>
  <si>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</si>
  <si>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</si>
  <si>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</si>
  <si>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</si>
  <si>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</si>
  <si>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</si>
  <si>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</si>
  <si>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</si>
  <si>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</si>
  <si>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</si>
  <si>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</si>
  <si>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</si>
  <si>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</si>
  <si>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</si>
  <si>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</si>
  <si>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</si>
  <si>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</si>
  <si>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</si>
  <si>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</si>
  <si>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</si>
  <si>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</si>
  <si>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</si>
  <si>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</si>
  <si>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</si>
  <si>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</si>
  <si>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</si>
  <si>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</si>
  <si>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</si>
  <si>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</si>
  <si>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</si>
  <si>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</si>
  <si>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</si>
  <si>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</si>
  <si>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</si>
  <si>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</si>
  <si>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</si>
  <si>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</si>
  <si>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</si>
  <si>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</si>
  <si>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</si>
  <si>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</si>
  <si>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</si>
  <si>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</si>
  <si>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</si>
  <si>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</si>
  <si>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</si>
  <si>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</si>
  <si>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</si>
  <si>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</si>
  <si>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</si>
  <si>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</si>
  <si>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</si>
  <si>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</si>
  <si>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</si>
  <si>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</si>
  <si>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</si>
  <si>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</si>
  <si>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</si>
  <si>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</si>
  <si>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</si>
  <si>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</si>
  <si>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</si>
  <si>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</si>
  <si>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</si>
  <si>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</si>
  <si>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</si>
  <si>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</si>
  <si>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</si>
  <si>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</si>
  <si>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</si>
  <si>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</si>
  <si>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</si>
  <si>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</si>
  <si>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</si>
  <si>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</si>
  <si>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</si>
  <si>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</si>
  <si>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</si>
  <si>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</si>
  <si>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</si>
  <si>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</si>
  <si>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</si>
  <si>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</si>
  <si>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</si>
  <si>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</si>
  <si>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</si>
  <si>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</si>
  <si>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</si>
  <si>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</si>
  <si>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</si>
  <si>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</si>
  <si>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</si>
  <si>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</si>
  <si>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</si>
  <si>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</si>
  <si>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</si>
  <si>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</si>
  <si>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</si>
  <si>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</si>
  <si>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</si>
  <si>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</si>
  <si>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</si>
  <si>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</si>
  <si>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</si>
  <si>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</si>
  <si>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</si>
  <si>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</si>
  <si>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</si>
  <si>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</si>
  <si>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</si>
  <si>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</si>
  <si>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</si>
  <si>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</si>
  <si>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</si>
  <si>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</si>
  <si>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</si>
  <si>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</si>
  <si>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</si>
  <si>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</si>
  <si>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</si>
  <si>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</si>
  <si>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</si>
  <si>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</si>
  <si>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</si>
  <si>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</si>
  <si>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</si>
  <si>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</si>
  <si>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</si>
  <si>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</si>
  <si>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</si>
  <si>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</si>
  <si>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</si>
  <si>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</si>
  <si>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</si>
  <si>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</si>
  <si>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</si>
  <si>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</si>
  <si>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</si>
  <si>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</si>
  <si>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</si>
  <si>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</si>
  <si>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</si>
  <si>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</si>
  <si>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</si>
  <si>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</si>
  <si>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</si>
  <si>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</si>
  <si>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</si>
  <si>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</si>
  <si>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</si>
  <si>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</si>
  <si>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</si>
  <si>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</si>
  <si>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</si>
  <si>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</si>
  <si>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</si>
  <si>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</si>
  <si>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</si>
  <si>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</si>
  <si>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</si>
  <si>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</si>
  <si>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</si>
  <si>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</si>
  <si>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</si>
  <si>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</si>
  <si>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</si>
  <si>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</si>
  <si>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</si>
  <si>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</si>
  <si>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</si>
  <si>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</si>
  <si>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</si>
  <si>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</si>
  <si>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</si>
  <si>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</si>
  <si>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</si>
  <si>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</si>
  <si>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</si>
  <si>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</si>
  <si>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</si>
  <si>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</si>
  <si>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</si>
  <si>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</si>
  <si>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</si>
  <si>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</si>
  <si>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</si>
  <si>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</si>
  <si>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</si>
  <si>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</si>
  <si>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</si>
  <si>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</si>
  <si>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</si>
  <si>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</si>
  <si>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</si>
  <si>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</si>
  <si>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</si>
  <si>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</si>
  <si>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</si>
  <si>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</si>
  <si>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</si>
  <si>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</si>
  <si>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</si>
  <si>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</si>
  <si>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</si>
  <si>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</si>
  <si>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</si>
  <si>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</si>
  <si>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</si>
  <si>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</si>
  <si>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</si>
  <si>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</si>
  <si>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</si>
  <si>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</si>
  <si>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</si>
  <si>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</si>
  <si>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</si>
  <si>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</si>
  <si>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</si>
  <si>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</si>
  <si>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</si>
  <si>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</si>
  <si>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</si>
  <si>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</si>
  <si>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</si>
  <si>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</si>
  <si>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</si>
  <si>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</si>
  <si>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</si>
  <si>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</si>
  <si>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</si>
  <si>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</si>
  <si>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</si>
  <si>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</si>
  <si>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</si>
  <si>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</si>
  <si>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</si>
  <si>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</si>
  <si>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</si>
  <si>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</si>
  <si>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</si>
  <si>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</si>
  <si>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</si>
  <si>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</si>
  <si>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</si>
  <si>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</si>
  <si>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</si>
  <si>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</si>
  <si>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</si>
  <si>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</si>
  <si>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</si>
  <si>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</si>
  <si>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</si>
  <si>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</si>
  <si>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</si>
  <si>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</si>
  <si>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</si>
  <si>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</si>
  <si>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</si>
  <si>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</si>
  <si>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</si>
  <si>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</si>
  <si>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</si>
  <si>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</si>
  <si>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</si>
  <si>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</si>
  <si>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</si>
  <si>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</si>
  <si>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</si>
  <si>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</si>
  <si>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</si>
  <si>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</si>
  <si>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</si>
  <si>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</si>
  <si>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</si>
  <si>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</si>
  <si>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</si>
  <si>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</si>
  <si>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</si>
  <si>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</si>
  <si>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</si>
  <si>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</si>
  <si>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</si>
  <si>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</si>
  <si>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</si>
  <si>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</si>
  <si>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</si>
  <si>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</si>
  <si>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</si>
  <si>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</si>
  <si>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</si>
  <si>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</si>
  <si>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</si>
  <si>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</si>
  <si>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</si>
  <si>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</si>
  <si>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</si>
  <si>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</si>
  <si>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</si>
  <si>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</si>
  <si>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</si>
  <si>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</si>
  <si>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</si>
  <si>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</si>
  <si>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</si>
  <si>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</si>
  <si>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</si>
  <si>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</si>
  <si>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</si>
  <si>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</si>
  <si>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</si>
  <si>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</si>
  <si>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</si>
  <si>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</si>
  <si>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</si>
  <si>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</si>
  <si>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</si>
  <si>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</si>
  <si>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</si>
  <si>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</si>
  <si>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</si>
  <si>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</si>
  <si>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</si>
  <si>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</si>
  <si>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</si>
  <si>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</si>
  <si>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</si>
  <si>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</si>
  <si>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</si>
  <si>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</si>
  <si>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</si>
  <si>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</si>
  <si>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</si>
  <si>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</si>
  <si>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</si>
  <si>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</si>
  <si>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</si>
  <si>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</si>
  <si>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</si>
  <si>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</si>
  <si>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</si>
  <si>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</si>
  <si>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</si>
  <si>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</si>
  <si>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</si>
  <si>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</si>
  <si>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</si>
  <si>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</si>
  <si>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</si>
  <si>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</si>
  <si>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</si>
  <si>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</si>
  <si>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</si>
  <si>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</si>
  <si>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</si>
  <si>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</si>
  <si>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</si>
  <si>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</si>
  <si>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</si>
  <si>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</si>
  <si>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</si>
  <si>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</si>
  <si>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</si>
  <si>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</si>
  <si>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</si>
  <si>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</si>
  <si>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</si>
  <si>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</si>
  <si>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</si>
  <si>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</si>
  <si>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</si>
  <si>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</si>
  <si>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</si>
  <si>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</si>
  <si>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</si>
  <si>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</si>
  <si>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</si>
  <si>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</si>
  <si>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</si>
  <si>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</si>
  <si>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</si>
  <si>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</si>
  <si>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</si>
  <si>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</si>
  <si>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</si>
  <si>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</si>
  <si>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</si>
  <si>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</si>
  <si>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</si>
  <si>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</si>
  <si>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</si>
  <si>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</si>
  <si>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</si>
  <si>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</si>
  <si>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</si>
  <si>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</si>
  <si>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</si>
  <si>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</si>
  <si>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</si>
  <si>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</si>
  <si>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</si>
  <si>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</si>
  <si>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</si>
  <si>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</si>
  <si>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</si>
  <si>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</si>
  <si>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</si>
  <si>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</si>
  <si>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</si>
  <si>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</si>
  <si>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</si>
  <si>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</si>
  <si>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</si>
  <si>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</si>
  <si>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</si>
  <si>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</si>
  <si>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</si>
  <si>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</si>
  <si>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</si>
  <si>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</si>
  <si>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</si>
  <si>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</si>
  <si>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</si>
  <si>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</si>
  <si>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</si>
  <si>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</si>
  <si>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</si>
  <si>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</si>
  <si>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</si>
  <si>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</si>
  <si>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</si>
  <si>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</si>
  <si>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</si>
  <si>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</si>
  <si>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</si>
  <si>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</si>
  <si>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</si>
  <si>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</si>
  <si>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</si>
  <si>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</si>
  <si>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</si>
  <si>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</si>
  <si>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</si>
  <si>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</si>
  <si>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</si>
  <si>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</si>
  <si>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</si>
  <si>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</si>
  <si>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</si>
  <si>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</si>
  <si>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</si>
  <si>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</si>
  <si>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</si>
  <si>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</si>
  <si>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</si>
  <si>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</si>
  <si>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</si>
  <si>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</si>
  <si>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</si>
  <si>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</si>
  <si>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</si>
  <si>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</si>
  <si>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</si>
  <si>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</si>
  <si>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</si>
  <si>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</si>
  <si>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</si>
  <si>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</si>
  <si>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</si>
  <si>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</si>
  <si>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</si>
  <si>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</si>
  <si>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</si>
  <si>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</si>
  <si>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</si>
  <si>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</si>
  <si>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</si>
  <si>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</si>
  <si>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</si>
  <si>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</si>
  <si>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</si>
  <si>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</si>
  <si>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</si>
  <si>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</si>
  <si>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</si>
  <si>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</si>
  <si>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</si>
  <si>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</si>
  <si>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</si>
  <si>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</si>
  <si>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</si>
  <si>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</si>
  <si>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</si>
  <si>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</si>
  <si>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</si>
  <si>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</si>
  <si>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</si>
  <si>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</si>
  <si>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</si>
  <si>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</si>
  <si>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</si>
  <si>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</si>
  <si>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</si>
  <si>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</si>
  <si>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</si>
  <si>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</si>
  <si>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</si>
  <si>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</si>
  <si>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</si>
  <si>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</si>
  <si>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</si>
  <si>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</si>
  <si>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</si>
  <si>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</si>
  <si>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</si>
  <si>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</si>
  <si>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</si>
  <si>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</si>
  <si>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</si>
  <si>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</si>
  <si>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</si>
  <si>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</si>
  <si>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</si>
  <si>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</si>
  <si>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</si>
  <si>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</si>
  <si>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</si>
  <si>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</si>
  <si>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</si>
  <si>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</si>
  <si>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</si>
  <si>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</si>
  <si>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</si>
  <si>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</si>
  <si>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</si>
  <si>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</si>
  <si>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</si>
  <si>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</si>
  <si>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</si>
  <si>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</si>
  <si>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</si>
  <si>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</si>
  <si>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</si>
  <si>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</si>
  <si>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</si>
  <si>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</si>
  <si>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</si>
  <si>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</si>
  <si>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</si>
  <si>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</si>
  <si>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</si>
  <si>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</si>
  <si>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</si>
  <si>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</si>
  <si>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</si>
  <si>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</si>
  <si>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</si>
  <si>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</si>
  <si>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</si>
  <si>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</si>
  <si>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</si>
  <si>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</si>
  <si>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</si>
  <si>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</si>
  <si>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</si>
  <si>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</si>
  <si>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</si>
  <si>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</si>
  <si>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</si>
  <si>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</si>
  <si>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</si>
  <si>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</si>
  <si>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</si>
  <si>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</si>
  <si>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</si>
  <si>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</si>
  <si>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</si>
  <si>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</si>
  <si>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</si>
  <si>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</si>
  <si>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</si>
  <si>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</si>
  <si>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</si>
  <si>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</si>
  <si>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</si>
  <si>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</si>
  <si>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</si>
  <si>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</si>
  <si>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</si>
  <si>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</si>
  <si>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</si>
  <si>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</si>
  <si>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</si>
  <si>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</si>
  <si>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</si>
  <si>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</si>
  <si>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</si>
  <si>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</si>
  <si>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</si>
  <si>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</si>
  <si>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</si>
  <si>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</si>
  <si>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</si>
  <si>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</si>
  <si>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</si>
  <si>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</si>
  <si>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</si>
  <si>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</si>
  <si>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</si>
  <si>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</si>
  <si>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</si>
  <si>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</si>
  <si>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</si>
  <si>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</si>
  <si>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</si>
  <si>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</si>
  <si>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</si>
  <si>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</si>
  <si>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</si>
  <si>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</si>
  <si>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</si>
  <si>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</si>
  <si>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</si>
  <si>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</si>
  <si>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</si>
  <si>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</si>
  <si>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</si>
  <si>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</si>
  <si>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</si>
  <si>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</si>
  <si>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</si>
  <si>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</si>
  <si>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</si>
  <si>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</si>
  <si>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</si>
  <si>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</si>
  <si>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</si>
  <si>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</si>
  <si>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</si>
  <si>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</si>
  <si>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</si>
  <si>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</si>
  <si>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</si>
  <si>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</si>
  <si>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</si>
  <si>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</si>
  <si>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</si>
  <si>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</si>
  <si>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</si>
  <si>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</si>
  <si>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</si>
  <si>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</si>
  <si>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</si>
  <si>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</si>
  <si>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</si>
  <si>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</si>
  <si>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</si>
  <si>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</si>
  <si>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</si>
  <si>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</si>
  <si>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</si>
  <si>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</si>
  <si>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</si>
  <si>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</si>
  <si>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</si>
  <si>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</si>
  <si>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</si>
  <si>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</si>
  <si>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</si>
  <si>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</si>
  <si>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</si>
  <si>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</si>
  <si>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</si>
  <si>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</si>
  <si>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</si>
  <si>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</si>
  <si>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</si>
  <si>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</si>
  <si>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</si>
  <si>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</si>
  <si>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</si>
  <si>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</si>
  <si>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</si>
  <si>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</si>
  <si>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</si>
  <si>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</si>
  <si>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</si>
  <si>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</si>
  <si>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</si>
  <si>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</si>
  <si>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</si>
  <si>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</si>
  <si>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</si>
  <si>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</si>
  <si>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</si>
  <si>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</si>
  <si>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</si>
  <si>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</si>
  <si>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</si>
  <si>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</si>
  <si>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</si>
  <si>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</si>
  <si>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</si>
  <si>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</si>
  <si>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</si>
  <si>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</si>
  <si>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</si>
  <si>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</si>
  <si>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</si>
  <si>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</si>
  <si>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</si>
  <si>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</si>
  <si>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</si>
  <si>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</si>
  <si>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</si>
  <si>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</si>
  <si>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</si>
  <si>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</si>
  <si>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</si>
  <si>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</si>
  <si>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</si>
  <si>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</si>
  <si>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</si>
  <si>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</si>
  <si>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</si>
  <si>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</si>
  <si>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</si>
  <si>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</si>
  <si>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</si>
  <si>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</si>
  <si>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</si>
  <si>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</si>
  <si>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</si>
  <si>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</si>
  <si>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</si>
  <si>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</si>
  <si>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</si>
  <si>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</si>
  <si>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</si>
  <si>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</si>
  <si>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</si>
  <si>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</si>
  <si>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</si>
  <si>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</si>
  <si>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</si>
  <si>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</si>
  <si>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</si>
  <si>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</si>
  <si>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</si>
  <si>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</si>
  <si>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</si>
  <si>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</si>
  <si>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</si>
  <si>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</si>
  <si>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</si>
  <si>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</si>
  <si>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</si>
  <si>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</si>
  <si>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</si>
  <si>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</si>
  <si>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</si>
  <si>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</si>
  <si>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</si>
  <si>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</si>
  <si>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</si>
  <si>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</si>
  <si>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</si>
  <si>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</si>
  <si>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</si>
  <si>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</si>
  <si>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</si>
  <si>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</si>
  <si>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</si>
  <si>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</si>
  <si>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</si>
  <si>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</si>
  <si>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</si>
  <si>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</si>
  <si>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</si>
  <si>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</si>
  <si>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</si>
  <si>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</si>
  <si>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</si>
  <si>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</si>
  <si>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</si>
  <si>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</si>
  <si>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</si>
  <si>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</si>
  <si>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</si>
  <si>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</si>
  <si>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</si>
  <si>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</si>
  <si>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</si>
  <si>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</si>
  <si>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</si>
  <si>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</si>
  <si>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</si>
  <si>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</si>
  <si>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</si>
  <si>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</si>
  <si>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</si>
  <si>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</si>
  <si>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</si>
  <si>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</si>
  <si>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</si>
  <si>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</si>
  <si>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</si>
  <si>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</si>
  <si>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</si>
  <si>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</si>
  <si>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</si>
  <si>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</si>
  <si>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</si>
  <si>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</si>
  <si>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</si>
  <si>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</si>
  <si>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</si>
  <si>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</si>
  <si>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</si>
  <si>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</si>
  <si>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</si>
  <si>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</si>
  <si>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</si>
  <si>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</si>
  <si>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</si>
  <si>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</si>
  <si>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</si>
  <si>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</si>
  <si>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</si>
  <si>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</si>
  <si>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</si>
  <si>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</si>
  <si>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</si>
  <si>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</si>
  <si>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</si>
  <si>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</si>
  <si>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</si>
  <si>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</si>
  <si>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</si>
  <si>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</si>
  <si>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</si>
  <si>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</si>
  <si>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</si>
  <si>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</si>
  <si>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</si>
  <si>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</si>
  <si>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</si>
  <si>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</si>
  <si>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</si>
  <si>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</si>
  <si>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</si>
  <si>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</si>
  <si>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</si>
  <si>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</si>
  <si>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</si>
  <si>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</si>
  <si>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</si>
  <si>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</si>
  <si>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</si>
  <si>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</si>
  <si>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</si>
  <si>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</si>
  <si>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</si>
  <si>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</si>
  <si>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</si>
  <si>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</si>
  <si>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</si>
  <si>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</si>
  <si>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</si>
  <si>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</si>
  <si>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</si>
  <si>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</si>
  <si>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</si>
  <si>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</si>
  <si>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</si>
  <si>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</si>
  <si>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</si>
  <si>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</si>
  <si>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</si>
  <si>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</si>
  <si>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</si>
  <si>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</si>
  <si>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</si>
  <si>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</si>
  <si>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</si>
  <si>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</si>
  <si>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</si>
  <si>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</si>
  <si>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</si>
  <si>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</si>
  <si>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</si>
  <si>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</si>
  <si>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</si>
  <si>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</si>
  <si>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</si>
  <si>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</si>
  <si>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</si>
  <si>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</si>
  <si>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</si>
  <si>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</si>
  <si>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</si>
  <si>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</si>
  <si>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</si>
  <si>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</si>
  <si>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</si>
  <si>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</si>
  <si>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</si>
  <si>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</si>
  <si>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</si>
  <si>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</si>
  <si>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</si>
  <si>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</si>
  <si>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</si>
  <si>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</si>
  <si>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</si>
  <si>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</si>
  <si>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</si>
  <si>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</si>
  <si>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</si>
  <si>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</si>
  <si>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</si>
  <si>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</si>
  <si>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</si>
  <si>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</si>
  <si>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</si>
  <si>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</si>
  <si>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</si>
  <si>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</si>
  <si>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</si>
  <si>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</si>
  <si>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</si>
  <si>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</si>
  <si>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</si>
  <si>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</si>
  <si>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</si>
  <si>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</si>
  <si>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</si>
  <si>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</si>
  <si>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</si>
  <si>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</si>
  <si>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</si>
  <si>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</si>
  <si>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</si>
  <si>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</si>
  <si>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</si>
  <si>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</si>
  <si>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</si>
  <si>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</si>
  <si>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</si>
  <si>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</si>
  <si>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</si>
  <si>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</si>
  <si>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</si>
  <si>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</si>
  <si>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</si>
  <si>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</si>
  <si>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</si>
  <si>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</si>
  <si>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</si>
  <si>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</si>
  <si>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</si>
  <si>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</si>
  <si>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</si>
  <si>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</si>
  <si>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</si>
  <si>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</si>
  <si>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</si>
  <si>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</si>
  <si>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</si>
  <si>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</si>
  <si>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</si>
  <si>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</si>
  <si>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</si>
  <si>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</si>
  <si>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</si>
  <si>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</si>
  <si>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</si>
  <si>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</si>
  <si>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</si>
  <si>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</si>
  <si>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</si>
  <si>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</si>
  <si>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</si>
  <si>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</si>
  <si>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</si>
  <si>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</si>
  <si>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</si>
  <si>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</si>
  <si>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</si>
  <si>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</si>
  <si>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</si>
  <si>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</si>
  <si>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</si>
  <si>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</si>
  <si>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</si>
  <si>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</si>
  <si>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</si>
  <si>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</si>
  <si>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</si>
  <si>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</si>
  <si>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</si>
  <si>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</si>
  <si>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</si>
  <si>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</si>
  <si>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</si>
  <si>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</si>
  <si>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</si>
  <si>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</si>
  <si>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</si>
  <si>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</si>
  <si>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</si>
  <si>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</si>
  <si>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</si>
  <si>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</si>
  <si>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</si>
  <si>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</si>
  <si>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</si>
  <si>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</si>
  <si>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</si>
  <si>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</si>
  <si>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</si>
  <si>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</si>
  <si>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</si>
  <si>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</si>
  <si>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</si>
  <si>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</si>
  <si>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</si>
  <si>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</si>
  <si>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</si>
  <si>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</si>
  <si>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</si>
  <si>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</si>
  <si>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</si>
  <si>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</si>
  <si>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</si>
  <si>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</si>
  <si>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</si>
  <si>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</si>
  <si>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</si>
  <si>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</si>
  <si>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</si>
  <si>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</si>
  <si>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</si>
  <si>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</si>
  <si>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</si>
  <si>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</si>
  <si>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</si>
  <si>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</si>
  <si>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</si>
  <si>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</si>
  <si>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</si>
  <si>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</si>
  <si>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</si>
  <si>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</si>
  <si>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</si>
  <si>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</si>
  <si>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</si>
  <si>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</si>
  <si>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</si>
  <si>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</si>
  <si>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</si>
  <si>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</si>
  <si>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</si>
  <si>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</si>
  <si>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</si>
  <si>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</si>
  <si>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</si>
  <si>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</si>
  <si>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</si>
  <si>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</si>
  <si>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</si>
  <si>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</si>
  <si>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</si>
  <si>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</si>
  <si>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</si>
  <si>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</si>
  <si>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</si>
  <si>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</si>
  <si>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</si>
  <si>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</si>
  <si>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</si>
  <si>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</si>
  <si>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</si>
  <si>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</si>
  <si>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</si>
  <si>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</si>
  <si>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</si>
  <si>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</si>
  <si>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</si>
  <si>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</si>
  <si>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</si>
  <si>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</si>
  <si>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</si>
  <si>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</si>
  <si>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</si>
  <si>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</si>
  <si>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</si>
  <si>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</si>
  <si>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</si>
  <si>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</si>
  <si>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</si>
  <si>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</si>
  <si>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</si>
  <si>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</si>
  <si>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</si>
  <si>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</si>
  <si>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</si>
  <si>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</si>
  <si>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</si>
  <si>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</si>
  <si>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</si>
  <si>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</si>
  <si>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</si>
  <si>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</si>
  <si>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</si>
  <si>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</si>
  <si>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</si>
  <si>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</si>
  <si>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</si>
  <si>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</si>
  <si>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</si>
  <si>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</si>
  <si>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</si>
  <si>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</si>
  <si>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</si>
  <si>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</si>
  <si>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</si>
  <si>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</si>
  <si>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</si>
  <si>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</si>
  <si>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</si>
  <si>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</si>
  <si>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</si>
  <si>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</si>
  <si>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</si>
  <si>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</si>
  <si>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</si>
  <si>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</si>
  <si>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</si>
  <si>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</si>
  <si>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</si>
  <si>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</si>
  <si>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</si>
  <si>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</si>
  <si>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</si>
  <si>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</si>
  <si>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</si>
  <si>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</si>
  <si>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</si>
  <si>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</si>
  <si>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</si>
  <si>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</si>
  <si>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</si>
  <si>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</si>
  <si>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</si>
  <si>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</si>
  <si>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</si>
  <si>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</si>
  <si>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</si>
  <si>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</si>
  <si>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</si>
  <si>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</si>
  <si>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</si>
  <si>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</si>
  <si>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</si>
  <si>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</si>
  <si>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</si>
  <si>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</si>
  <si>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</si>
  <si>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</si>
  <si>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</si>
  <si>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</si>
  <si>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</si>
  <si>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</si>
  <si>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</si>
  <si>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</si>
  <si>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</si>
  <si>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</si>
  <si>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</si>
  <si>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</si>
  <si>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</si>
  <si>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</si>
  <si>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</si>
  <si>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</si>
  <si>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</si>
  <si>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</si>
  <si>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</si>
  <si>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</si>
  <si>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</si>
  <si>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</si>
  <si>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</si>
  <si>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</si>
  <si>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</si>
  <si>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</si>
  <si>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</si>
  <si>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</si>
  <si>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</si>
  <si>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</si>
  <si>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</si>
  <si>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</si>
  <si>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</si>
  <si>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</si>
  <si>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</si>
  <si>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</si>
  <si>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</si>
  <si>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</si>
  <si>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</si>
  <si>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</si>
  <si>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</si>
  <si>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</si>
  <si>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</si>
  <si>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</si>
  <si>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</si>
  <si>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</si>
  <si>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</si>
  <si>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</si>
  <si>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</si>
  <si>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</si>
  <si>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</si>
  <si>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</si>
  <si>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</si>
  <si>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</si>
  <si>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</si>
  <si>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</si>
  <si>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</si>
  <si>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</si>
  <si>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</si>
  <si>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</si>
  <si>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</si>
  <si>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</si>
  <si>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</si>
  <si>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</si>
  <si>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</si>
  <si>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</si>
  <si>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</si>
  <si>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</si>
  <si>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</si>
  <si>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</si>
  <si>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</si>
  <si>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</si>
  <si>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</si>
  <si>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</si>
  <si>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</si>
  <si>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</si>
  <si>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</si>
  <si>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</si>
  <si>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</si>
  <si>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</si>
  <si>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</si>
  <si>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</si>
  <si>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</si>
  <si>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</si>
  <si>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</si>
  <si>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</si>
  <si>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</si>
  <si>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</si>
  <si>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</si>
  <si>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</si>
  <si>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</si>
  <si>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</si>
  <si>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</si>
  <si>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</si>
  <si>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</si>
  <si>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</si>
  <si>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</si>
  <si>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</si>
  <si>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</si>
  <si>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</si>
  <si>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</si>
  <si>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</si>
  <si>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</si>
  <si>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</si>
  <si>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</si>
  <si>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</si>
  <si>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</si>
  <si>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</si>
  <si>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</si>
  <si>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</si>
  <si>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</si>
  <si>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</si>
  <si>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</si>
  <si>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</si>
  <si>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</si>
  <si>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</si>
  <si>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</si>
  <si>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</si>
  <si>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</si>
  <si>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</si>
  <si>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</si>
  <si>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</si>
  <si>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</si>
  <si>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</si>
  <si>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</si>
  <si>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</si>
  <si>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</si>
  <si>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</si>
  <si>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</si>
  <si>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</si>
  <si>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</si>
  <si>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</si>
  <si>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</si>
  <si>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</si>
  <si>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</si>
  <si>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</si>
  <si>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</si>
  <si>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</si>
  <si>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</si>
  <si>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</si>
  <si>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</si>
  <si>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</si>
  <si>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</si>
  <si>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</si>
  <si>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</si>
  <si>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</si>
  <si>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</si>
  <si>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</si>
  <si>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</si>
  <si>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</si>
  <si>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</si>
  <si>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</si>
  <si>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</si>
  <si>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</si>
  <si>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</si>
  <si>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</si>
  <si>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</si>
  <si>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</si>
  <si>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</si>
  <si>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</si>
  <si>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</si>
  <si>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</si>
  <si>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</si>
  <si>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</si>
  <si>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</si>
  <si>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</si>
  <si>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</si>
  <si>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</si>
  <si>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</si>
  <si>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</si>
  <si>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</si>
  <si>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</si>
  <si>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</si>
  <si>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</si>
  <si>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</si>
  <si>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</si>
  <si>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</si>
  <si>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</si>
  <si>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</si>
  <si>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</si>
  <si>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</si>
  <si>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</si>
  <si>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</si>
  <si>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</si>
  <si>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</si>
  <si>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</si>
  <si>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</si>
  <si>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</si>
  <si>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</si>
  <si>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</si>
  <si>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</si>
  <si>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</si>
  <si>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</si>
  <si>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</si>
  <si>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</si>
  <si>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</si>
  <si>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</si>
  <si>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</si>
  <si>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</si>
  <si>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</si>
  <si>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</si>
  <si>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</si>
  <si>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</si>
  <si>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</si>
  <si>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</si>
  <si>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</si>
  <si>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</si>
  <si>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</si>
  <si>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</si>
  <si>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</si>
  <si>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</si>
  <si>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</si>
  <si>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</si>
  <si>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</si>
  <si>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</si>
  <si>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</si>
  <si>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</si>
  <si>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</si>
  <si>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</si>
  <si>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</si>
  <si>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</si>
  <si>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</si>
  <si>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</si>
  <si>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</si>
  <si>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</si>
  <si>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</si>
  <si>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</si>
  <si>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</si>
  <si>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</si>
  <si>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</si>
  <si>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</si>
  <si>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</si>
  <si>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</si>
  <si>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</si>
  <si>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</si>
  <si>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</si>
  <si>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</si>
  <si>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</si>
  <si>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</si>
  <si>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</si>
  <si>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</si>
  <si>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</si>
  <si>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</si>
  <si>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</si>
  <si>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</si>
  <si>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</si>
  <si>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</si>
  <si>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</si>
  <si>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</si>
  <si>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</si>
  <si>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</si>
  <si>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</si>
  <si>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</si>
  <si>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</si>
  <si>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</si>
  <si>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</si>
  <si>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</si>
  <si>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</si>
  <si>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</si>
  <si>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</si>
  <si>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</si>
  <si>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</si>
  <si>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</si>
  <si>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</si>
  <si>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</si>
  <si>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</si>
  <si>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</si>
  <si>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</si>
  <si>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</si>
  <si>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</si>
  <si>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</si>
  <si>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</si>
  <si>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</si>
  <si>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</si>
  <si>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</si>
  <si>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</si>
  <si>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</si>
  <si>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</si>
  <si>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</si>
  <si>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</si>
  <si>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</si>
  <si>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</si>
  <si>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</si>
  <si>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</si>
  <si>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</si>
  <si>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</si>
  <si>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</si>
  <si>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</si>
  <si>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</si>
  <si>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</si>
  <si>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</si>
  <si>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</si>
  <si>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</si>
  <si>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</si>
  <si>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</si>
  <si>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</si>
  <si>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</si>
  <si>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</si>
  <si>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</si>
  <si>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</si>
  <si>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</si>
  <si>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</si>
  <si>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</si>
  <si>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</si>
  <si>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</si>
  <si>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</si>
  <si>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</si>
  <si>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</si>
  <si>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</si>
  <si>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</si>
  <si>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</si>
  <si>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</si>
  <si>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</si>
  <si>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</si>
  <si>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</si>
  <si>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</si>
  <si>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</si>
  <si>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</si>
  <si>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</si>
  <si>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</si>
  <si>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</si>
  <si>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</si>
  <si>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</si>
  <si>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</si>
  <si>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</si>
  <si>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</si>
  <si>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</si>
  <si>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</si>
  <si>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</si>
  <si>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</si>
  <si>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</si>
  <si>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</si>
  <si>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</si>
  <si>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</si>
  <si>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</si>
  <si>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</si>
  <si>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</si>
  <si>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</si>
  <si>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</si>
  <si>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</si>
  <si>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</si>
  <si>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</si>
  <si>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</si>
  <si>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</si>
  <si>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</si>
  <si>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</si>
  <si>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</si>
  <si>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</si>
  <si>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</si>
  <si>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</si>
  <si>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</si>
  <si>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</si>
  <si>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</si>
  <si>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</si>
  <si>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</si>
  <si>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</si>
  <si>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</si>
  <si>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</si>
  <si>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</si>
  <si>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</si>
  <si>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</si>
  <si>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</si>
  <si>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</si>
  <si>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</si>
  <si>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</si>
  <si>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</si>
  <si>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</si>
  <si>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</si>
  <si>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</si>
  <si>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</si>
  <si>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</si>
  <si>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</si>
  <si>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</si>
  <si>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</si>
  <si>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</si>
  <si>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</si>
  <si>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</si>
  <si>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</si>
  <si>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</si>
  <si>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</si>
  <si>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</si>
  <si>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</si>
  <si>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</si>
  <si>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</si>
  <si>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</si>
  <si>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</si>
  <si>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</si>
  <si>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</si>
  <si>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</si>
  <si>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</si>
  <si>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</si>
  <si>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</si>
  <si>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</si>
  <si>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</si>
  <si>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</si>
  <si>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</si>
  <si>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</si>
  <si>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</si>
  <si>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</si>
  <si>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</si>
  <si>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</si>
  <si>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</si>
  <si>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</si>
  <si>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</si>
  <si>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</si>
  <si>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</si>
  <si>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</si>
  <si>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</si>
  <si>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</si>
  <si>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</si>
  <si>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</si>
  <si>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</si>
  <si>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</si>
  <si>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</si>
  <si>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</si>
  <si>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</si>
  <si>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</si>
  <si>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</si>
  <si>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</si>
  <si>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</si>
  <si>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</si>
  <si>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</si>
  <si>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</si>
  <si>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</si>
  <si>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</si>
  <si>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</si>
  <si>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</si>
  <si>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</si>
  <si>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</si>
  <si>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</si>
  <si>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</si>
  <si>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</si>
  <si>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</si>
  <si>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</si>
  <si>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</si>
  <si>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</si>
  <si>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</si>
  <si>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</si>
  <si>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</si>
  <si>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</si>
  <si>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</si>
  <si>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</si>
  <si>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</si>
  <si>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</si>
  <si>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</si>
  <si>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</si>
  <si>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</si>
  <si>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</si>
  <si>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</si>
  <si>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</si>
  <si>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</si>
  <si>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</si>
  <si>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</si>
  <si>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</si>
  <si>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</si>
  <si>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</si>
  <si>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</si>
  <si>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</si>
  <si>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</si>
  <si>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</si>
  <si>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</si>
  <si>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</si>
  <si>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</si>
  <si>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</si>
  <si>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</si>
  <si>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</si>
  <si>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</si>
  <si>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</si>
  <si>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</si>
  <si>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</si>
  <si>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</si>
  <si>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</si>
  <si>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</si>
  <si>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</si>
  <si>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</si>
  <si>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</si>
  <si>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</si>
  <si>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</si>
  <si>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</si>
  <si>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</si>
  <si>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</si>
  <si>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</si>
  <si>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</si>
  <si>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</si>
  <si>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</si>
  <si>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</si>
  <si>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</si>
  <si>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</si>
  <si>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</si>
  <si>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</si>
  <si>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</si>
  <si>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</si>
  <si>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</si>
  <si>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</si>
  <si>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</si>
  <si>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</si>
  <si>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</si>
  <si>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</si>
  <si>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</si>
  <si>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</si>
  <si>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</si>
  <si>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</si>
  <si>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</si>
  <si>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</si>
  <si>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</si>
  <si>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</si>
  <si>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</si>
  <si>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</si>
  <si>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</si>
  <si>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</si>
  <si>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</si>
  <si>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</si>
  <si>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</si>
  <si>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</si>
  <si>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</si>
  <si>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</si>
  <si>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</si>
  <si>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</si>
  <si>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</si>
  <si>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</si>
  <si>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</si>
  <si>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</si>
  <si>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</si>
  <si>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</si>
  <si>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</si>
  <si>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</si>
  <si>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</si>
  <si>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</si>
  <si>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</si>
  <si>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</si>
  <si>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</si>
  <si>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</si>
  <si>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</si>
  <si>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</si>
  <si>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</si>
  <si>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</si>
  <si>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</si>
  <si>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</si>
  <si>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</si>
  <si>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</si>
  <si>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</si>
  <si>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</si>
  <si>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</si>
  <si>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</si>
  <si>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</si>
  <si>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</si>
  <si>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</si>
  <si>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</si>
  <si>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</si>
  <si>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</si>
  <si>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</si>
  <si>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</si>
  <si>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</si>
  <si>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</si>
  <si>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</si>
  <si>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</si>
  <si>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</si>
  <si>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</si>
  <si>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</si>
  <si>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</si>
  <si>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</si>
  <si>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</si>
  <si>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</si>
  <si>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</si>
  <si>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</si>
  <si>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</si>
  <si>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</si>
  <si>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</si>
  <si>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</si>
  <si>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</si>
  <si>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</si>
  <si>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</si>
  <si>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</si>
  <si>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</si>
  <si>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</si>
  <si>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</si>
  <si>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</si>
  <si>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</si>
  <si>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</si>
  <si>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</si>
  <si>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</si>
  <si>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</si>
  <si>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</si>
  <si>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</si>
  <si>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</si>
  <si>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</si>
  <si>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</si>
  <si>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</si>
  <si>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</si>
  <si>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</si>
  <si>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</si>
  <si>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</si>
  <si>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</si>
  <si>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</si>
  <si>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</si>
  <si>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</si>
  <si>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</si>
  <si>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</si>
  <si>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</si>
  <si>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</si>
  <si>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</si>
  <si>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</si>
  <si>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</si>
  <si>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</si>
  <si>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</si>
  <si>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</si>
  <si>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</si>
  <si>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</si>
  <si>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</si>
  <si>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</si>
  <si>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</si>
  <si>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</si>
  <si>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</si>
  <si>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</si>
  <si>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</si>
  <si>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</si>
  <si>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</si>
  <si>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</si>
  <si>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</si>
  <si>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</si>
  <si>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</si>
  <si>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</si>
  <si>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</si>
  <si>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</si>
  <si>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</si>
  <si>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</si>
  <si>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</si>
  <si>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</si>
  <si>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</si>
  <si>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</si>
  <si>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</si>
  <si>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</si>
  <si>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</si>
  <si>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</si>
  <si>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</si>
  <si>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</si>
  <si>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</si>
  <si>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</si>
  <si>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</si>
  <si>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</si>
  <si>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</si>
  <si>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</si>
  <si>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</si>
  <si>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</si>
  <si>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</si>
  <si>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</si>
  <si>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</si>
  <si>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</si>
  <si>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</si>
  <si>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</si>
  <si>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</si>
  <si>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</si>
  <si>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</si>
  <si>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</si>
  <si>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</si>
  <si>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</si>
  <si>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</si>
  <si>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</si>
  <si>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</si>
  <si>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</si>
  <si>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</si>
  <si>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</si>
  <si>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</si>
  <si>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</si>
  <si>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</si>
  <si>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</si>
  <si>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</si>
  <si>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</si>
  <si>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</si>
  <si>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</si>
  <si>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</si>
  <si>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</si>
  <si>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</si>
  <si>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</si>
  <si>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</si>
  <si>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</si>
  <si>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</si>
  <si>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</si>
  <si>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</si>
  <si>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</si>
  <si>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</si>
  <si>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</si>
  <si>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</si>
  <si>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</si>
  <si>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</si>
  <si>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</si>
  <si>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</si>
  <si>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</si>
  <si>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</si>
  <si>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</si>
  <si>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</si>
  <si>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</si>
  <si>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</si>
  <si>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</si>
  <si>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</si>
  <si>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</si>
  <si>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</si>
  <si>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</si>
  <si>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</si>
  <si>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</si>
  <si>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</si>
  <si>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</si>
  <si>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</si>
  <si>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</si>
  <si>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</si>
  <si>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</si>
  <si>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</si>
  <si>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</si>
  <si>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</si>
  <si>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</si>
  <si>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</si>
  <si>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</si>
  <si>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</si>
  <si>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</si>
  <si>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</si>
  <si>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</si>
  <si>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</si>
  <si>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</si>
  <si>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</si>
  <si>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</si>
  <si>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</si>
  <si>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</si>
  <si>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</si>
  <si>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</si>
  <si>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</si>
  <si>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</si>
  <si>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</si>
  <si>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</si>
  <si>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</si>
  <si>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</si>
  <si>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</si>
  <si>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</si>
  <si>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</si>
  <si>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</si>
  <si>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</si>
  <si>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</si>
  <si>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</si>
  <si>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</si>
  <si>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</si>
  <si>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</si>
  <si>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</si>
  <si>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</si>
  <si>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</si>
  <si>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</si>
  <si>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</si>
  <si>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</si>
  <si>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</si>
  <si>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</si>
  <si>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</si>
  <si>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</si>
  <si>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</si>
  <si>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</si>
  <si>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</si>
  <si>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</si>
  <si>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</si>
  <si>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</si>
  <si>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</si>
  <si>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</si>
  <si>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</si>
  <si>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</si>
  <si>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</si>
  <si>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</si>
  <si>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</si>
  <si>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</si>
  <si>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</si>
  <si>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</si>
  <si>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</si>
  <si>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</si>
  <si>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</si>
  <si>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</si>
  <si>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</si>
  <si>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</si>
  <si>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</si>
  <si>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</si>
  <si>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</si>
  <si>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</si>
  <si>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</si>
  <si>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</si>
  <si>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</si>
  <si>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</si>
  <si>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</si>
  <si>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</si>
  <si>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</si>
  <si>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</si>
  <si>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</si>
  <si>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</si>
  <si>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</si>
  <si>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</si>
  <si>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</si>
  <si>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</si>
  <si>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</si>
  <si>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</si>
  <si>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</si>
  <si>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</si>
  <si>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</si>
  <si>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</si>
  <si>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</si>
  <si>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</si>
  <si>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</si>
  <si>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</si>
  <si>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</si>
  <si>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</si>
  <si>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</si>
  <si>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</si>
  <si>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</si>
  <si>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</si>
  <si>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</si>
  <si>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</si>
  <si>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</si>
  <si>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</si>
  <si>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</si>
  <si>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</si>
  <si>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</si>
  <si>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</si>
  <si>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</si>
  <si>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</si>
  <si>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</si>
  <si>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</si>
  <si>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</si>
  <si>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</si>
  <si>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</si>
  <si>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</si>
  <si>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</si>
  <si>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</si>
  <si>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</si>
  <si>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</si>
  <si>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</si>
  <si>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</si>
  <si>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</si>
  <si>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</si>
  <si>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</si>
  <si>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</si>
  <si>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</si>
  <si>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</si>
  <si>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</si>
  <si>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</si>
  <si>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</si>
  <si>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</si>
  <si>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</si>
  <si>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</si>
  <si>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</si>
  <si>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</si>
  <si>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</si>
  <si>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</si>
  <si>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</si>
  <si>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</si>
  <si>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</si>
  <si>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</si>
  <si>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</si>
  <si>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</si>
  <si>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</si>
  <si>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</si>
  <si>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</si>
  <si>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</si>
  <si>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</si>
  <si>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</si>
  <si>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</si>
  <si>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</si>
  <si>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</si>
  <si>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</si>
  <si>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</si>
  <si>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</si>
  <si>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</si>
  <si>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</si>
  <si>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</si>
  <si>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</si>
  <si>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</si>
  <si>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</si>
  <si>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</si>
  <si>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</si>
  <si>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</si>
  <si>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</si>
  <si>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</si>
  <si>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</si>
  <si>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</si>
  <si>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</si>
  <si>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</si>
  <si>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</si>
  <si>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</si>
  <si>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</si>
  <si>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</si>
  <si>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</si>
  <si>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</si>
  <si>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</si>
  <si>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</si>
  <si>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</si>
  <si>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</si>
  <si>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</si>
  <si>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</si>
  <si>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</si>
  <si>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</si>
  <si>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</si>
  <si>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</si>
  <si>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</si>
  <si>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</si>
  <si>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</si>
  <si>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</si>
  <si>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</si>
  <si>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</si>
  <si>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</si>
  <si>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</si>
  <si>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</si>
  <si>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</si>
  <si>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</si>
  <si>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</si>
  <si>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</si>
  <si>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</si>
  <si>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</si>
  <si>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</si>
  <si>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</si>
  <si>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</si>
  <si>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</si>
  <si>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</si>
  <si>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</si>
  <si>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</si>
  <si>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</si>
  <si>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</si>
  <si>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</si>
  <si>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</si>
  <si>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</si>
  <si>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</si>
  <si>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</si>
  <si>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</si>
  <si>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</si>
  <si>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</si>
  <si>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</si>
  <si>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</si>
  <si>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</si>
  <si>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</si>
  <si>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</si>
  <si>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</si>
  <si>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</si>
  <si>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</si>
  <si>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</si>
  <si>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</si>
  <si>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</si>
  <si>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</si>
  <si>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</si>
  <si>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</si>
  <si>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</si>
  <si>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</si>
  <si>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</si>
  <si>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</si>
  <si>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</si>
  <si>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</si>
  <si>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</si>
  <si>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</si>
  <si>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</si>
  <si>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</si>
  <si>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</si>
  <si>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</si>
  <si>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</si>
  <si>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</si>
  <si>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</si>
  <si>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</si>
  <si>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</si>
  <si>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</si>
  <si>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</si>
  <si>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</si>
  <si>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</si>
  <si>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</si>
  <si>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</si>
  <si>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</si>
  <si>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</si>
  <si>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</si>
  <si>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</si>
  <si>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</si>
  <si>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</si>
  <si>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</si>
  <si>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</si>
  <si>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</si>
  <si>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</si>
  <si>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</si>
  <si>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</si>
  <si>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</si>
  <si>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</si>
  <si>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</si>
  <si>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</si>
  <si>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</si>
  <si>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</si>
  <si>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</si>
  <si>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</si>
  <si>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</si>
  <si>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</si>
  <si>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</si>
  <si>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</si>
  <si>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</si>
  <si>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</si>
  <si>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</si>
  <si>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</si>
  <si>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</si>
  <si>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</si>
  <si>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</si>
  <si>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</si>
  <si>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</si>
  <si>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</si>
  <si>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</si>
  <si>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</si>
  <si>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</si>
  <si>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</si>
  <si>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</si>
  <si>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</si>
  <si>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</si>
  <si>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</si>
  <si>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</si>
  <si>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</si>
  <si>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</si>
  <si>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</si>
  <si>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</si>
  <si>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</si>
  <si>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</si>
  <si>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</si>
  <si>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</si>
  <si>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</si>
  <si>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</si>
  <si>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</si>
  <si>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</si>
  <si>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</si>
  <si>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</si>
  <si>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</si>
  <si>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</si>
  <si>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</si>
  <si>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</si>
  <si>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</si>
  <si>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</si>
  <si>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</si>
  <si>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</si>
  <si>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</si>
  <si>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</si>
  <si>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</si>
  <si>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</si>
  <si>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</si>
  <si>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</si>
  <si>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</si>
  <si>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</si>
  <si>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</si>
  <si>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</si>
  <si>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</si>
  <si>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</si>
  <si>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</si>
  <si>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</si>
  <si>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</si>
  <si>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</si>
  <si>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</si>
  <si>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</si>
  <si>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</si>
  <si>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</si>
  <si>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</si>
  <si>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</si>
  <si>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</si>
  <si>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</si>
  <si>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</si>
  <si>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</si>
  <si>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</si>
  <si>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</si>
  <si>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</si>
  <si>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</si>
  <si>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</si>
  <si>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</si>
  <si>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</si>
  <si>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</si>
  <si>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</si>
  <si>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</si>
  <si>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</si>
  <si>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</si>
  <si>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</si>
  <si>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</si>
  <si>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</si>
  <si>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</si>
  <si>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</si>
  <si>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</si>
  <si>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</si>
  <si>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</si>
  <si>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</si>
  <si>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</si>
  <si>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</si>
  <si>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</si>
  <si>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</si>
  <si>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</si>
  <si>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</si>
  <si>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</si>
  <si>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</si>
  <si>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</si>
  <si>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</si>
  <si>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</si>
  <si>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</si>
  <si>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</si>
  <si>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</si>
  <si>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</si>
  <si>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</si>
  <si>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</si>
  <si>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</si>
  <si>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</si>
  <si>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</si>
  <si>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</si>
  <si>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</si>
  <si>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</si>
  <si>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</si>
  <si>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</si>
  <si>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</si>
  <si>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</si>
  <si>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</si>
  <si>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</si>
  <si>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</si>
  <si>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</si>
  <si>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</si>
  <si>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</si>
  <si>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</si>
  <si>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</si>
  <si>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</si>
  <si>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</si>
  <si>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</si>
  <si>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</si>
  <si>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</si>
  <si>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</si>
  <si>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</si>
  <si>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</si>
  <si>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</si>
  <si>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</si>
  <si>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</si>
  <si>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</si>
  <si>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</si>
  <si>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</si>
  <si>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</si>
  <si>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</si>
  <si>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</si>
  <si>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</si>
  <si>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</si>
  <si>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</si>
  <si>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</si>
  <si>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</si>
  <si>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</si>
  <si>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</si>
  <si>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</si>
  <si>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</si>
  <si>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</si>
  <si>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</si>
  <si>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</si>
  <si>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</si>
  <si>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</si>
  <si>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</si>
  <si>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</si>
  <si>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</si>
  <si>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</si>
  <si>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</si>
  <si>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</si>
  <si>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</si>
  <si>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</si>
  <si>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</si>
  <si>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</si>
  <si>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</si>
  <si>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</si>
  <si>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</si>
  <si>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</si>
  <si>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</si>
  <si>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</si>
  <si>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</si>
  <si>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</si>
  <si>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</si>
  <si>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</si>
  <si>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</si>
  <si>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</si>
  <si>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</si>
  <si>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</si>
  <si>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</si>
  <si>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</si>
  <si>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</si>
  <si>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</si>
  <si>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</si>
  <si>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</si>
  <si>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</si>
  <si>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</si>
  <si>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</si>
  <si>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</si>
  <si>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</si>
  <si>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</si>
  <si>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</si>
  <si>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</si>
  <si>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</si>
  <si>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</si>
  <si>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</si>
  <si>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</si>
  <si>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</si>
  <si>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</si>
  <si>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</si>
  <si>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</si>
  <si>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</si>
  <si>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</si>
  <si>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</si>
  <si>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</si>
  <si>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</si>
  <si>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</si>
  <si>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</si>
  <si>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</si>
  <si>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</si>
  <si>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</si>
  <si>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</si>
  <si>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</si>
  <si>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</si>
  <si>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</si>
  <si>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</si>
  <si>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</si>
  <si>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</si>
  <si>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</si>
  <si>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</si>
  <si>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</si>
  <si>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</si>
  <si>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</si>
  <si>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</si>
  <si>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</si>
  <si>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</si>
  <si>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</si>
  <si>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</si>
  <si>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</si>
  <si>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</si>
  <si>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</si>
  <si>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</si>
  <si>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</si>
  <si>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</si>
  <si>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</si>
  <si>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</si>
  <si>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</si>
  <si>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</si>
  <si>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</si>
  <si>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</si>
  <si>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</si>
  <si>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</si>
  <si>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</si>
  <si>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</si>
  <si>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</si>
  <si>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</si>
  <si>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</si>
  <si>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</si>
  <si>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</si>
  <si>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</si>
  <si>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</si>
  <si>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</si>
  <si>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</si>
  <si>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</si>
  <si>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</si>
  <si>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</si>
  <si>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</si>
  <si>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</si>
  <si>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</si>
  <si>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</si>
  <si>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</si>
  <si>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</si>
  <si>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</si>
  <si>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</si>
  <si>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</si>
  <si>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</si>
  <si>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</si>
  <si>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</si>
  <si>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</si>
  <si>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</si>
  <si>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</si>
  <si>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</si>
  <si>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</si>
  <si>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</si>
  <si>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</si>
  <si>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</si>
  <si>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</si>
  <si>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</si>
  <si>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</si>
  <si>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</si>
  <si>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</si>
  <si>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</si>
  <si>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</si>
  <si>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</si>
  <si>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</si>
  <si>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</si>
  <si>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</si>
  <si>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</si>
  <si>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</si>
  <si>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</si>
  <si>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</si>
  <si>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</si>
  <si>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</si>
  <si>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</si>
  <si>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</si>
  <si>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</si>
  <si>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</si>
  <si>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</si>
  <si>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</si>
  <si>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</si>
  <si>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</si>
  <si>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</si>
  <si>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</si>
  <si>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</si>
  <si>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</si>
  <si>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</si>
  <si>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</si>
  <si>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</si>
  <si>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</si>
  <si>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</si>
  <si>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</si>
  <si>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</si>
  <si>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</si>
  <si>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</si>
  <si>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</si>
  <si>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</si>
  <si>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</si>
  <si>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</si>
  <si>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</si>
  <si>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</si>
  <si>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</si>
  <si>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</si>
  <si>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</si>
  <si>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</si>
  <si>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</si>
  <si>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</si>
  <si>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</si>
  <si>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</si>
  <si>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</si>
  <si>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</si>
  <si>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</si>
  <si>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</si>
  <si>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</si>
  <si>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</si>
  <si>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</si>
  <si>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</si>
  <si>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</si>
  <si>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</si>
  <si>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</si>
  <si>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</si>
  <si>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</si>
  <si>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</si>
  <si>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</si>
  <si>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</si>
  <si>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</si>
  <si>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</si>
  <si>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</si>
  <si>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</si>
  <si>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</si>
  <si>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</si>
  <si>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</si>
  <si>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</si>
  <si>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</si>
  <si>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</si>
  <si>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</si>
  <si>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</si>
  <si>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</si>
  <si>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</si>
  <si>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</si>
  <si>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</si>
  <si>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</si>
  <si>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</si>
  <si>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</si>
  <si>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</si>
  <si>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</si>
  <si>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</si>
  <si>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</si>
  <si>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</si>
  <si>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</si>
  <si>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</si>
  <si>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</si>
  <si>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</si>
  <si>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</si>
  <si>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</si>
  <si>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</si>
  <si>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</si>
  <si>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</si>
  <si>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</si>
  <si>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</si>
  <si>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</si>
  <si>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</si>
  <si>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</si>
  <si>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</si>
  <si>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</si>
  <si>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</si>
  <si>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</si>
  <si>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</si>
  <si>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</si>
  <si>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</si>
  <si>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</si>
  <si>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</si>
  <si>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</si>
  <si>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</si>
  <si>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</si>
  <si>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</si>
  <si>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</si>
  <si>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</si>
  <si>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</si>
  <si>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</si>
  <si>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</si>
  <si>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</si>
  <si>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</si>
  <si>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</si>
  <si>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</si>
  <si>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</si>
  <si>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</si>
  <si>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</si>
  <si>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</si>
  <si>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</si>
  <si>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</si>
  <si>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</si>
  <si>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</si>
  <si>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</si>
  <si>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</si>
  <si>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</si>
  <si>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</si>
  <si>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</si>
  <si>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</si>
  <si>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</si>
  <si>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</si>
  <si>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</si>
  <si>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</si>
  <si>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</si>
  <si>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</si>
  <si>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</si>
  <si>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</si>
  <si>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</si>
  <si>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</si>
  <si>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</si>
  <si>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</si>
  <si>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</si>
  <si>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</si>
  <si>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</si>
  <si>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</si>
  <si>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</si>
  <si>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</si>
  <si>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</si>
  <si>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</si>
  <si>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</si>
  <si>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</si>
  <si>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</si>
  <si>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</si>
  <si>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</si>
  <si>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</si>
  <si>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</si>
  <si>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</si>
  <si>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</si>
  <si>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</si>
  <si>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</si>
  <si>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</si>
  <si>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</si>
  <si>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</si>
  <si>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</si>
  <si>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</si>
  <si>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</si>
  <si>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</si>
  <si>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</si>
  <si>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</si>
  <si>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</si>
  <si>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</si>
  <si>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</si>
  <si>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</si>
  <si>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</si>
  <si>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</si>
  <si>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</si>
  <si>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</si>
  <si>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</si>
  <si>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</si>
  <si>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</si>
  <si>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</si>
  <si>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</si>
  <si>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</si>
  <si>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</si>
  <si>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</si>
  <si>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</si>
  <si>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</si>
  <si>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</si>
  <si>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</si>
  <si>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</si>
  <si>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</si>
  <si>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</si>
  <si>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</si>
  <si>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</si>
  <si>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</si>
  <si>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</si>
  <si>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</si>
  <si>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</si>
  <si>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</si>
  <si>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</si>
  <si>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</si>
  <si>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</si>
  <si>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</si>
  <si>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</si>
  <si>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</si>
  <si>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</si>
  <si>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</si>
  <si>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</si>
  <si>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</si>
  <si>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</si>
  <si>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</si>
  <si>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</si>
  <si>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</si>
  <si>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</si>
  <si>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</si>
  <si>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</si>
  <si>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</si>
  <si>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</si>
  <si>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</si>
  <si>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</si>
  <si>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</si>
  <si>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</si>
  <si>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</si>
  <si>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</si>
  <si>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</si>
  <si>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</si>
  <si>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</si>
  <si>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</si>
  <si>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</si>
  <si>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</si>
  <si>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</si>
  <si>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</si>
  <si>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</si>
  <si>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</si>
  <si>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</si>
  <si>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</si>
  <si>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</si>
  <si>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</si>
  <si>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</si>
  <si>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</si>
  <si>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</si>
  <si>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</si>
  <si>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</si>
  <si>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</si>
  <si>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</si>
  <si>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</si>
  <si>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</si>
  <si>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</si>
  <si>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</si>
  <si>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</si>
  <si>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</si>
  <si>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</si>
  <si>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</si>
  <si>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</si>
  <si>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</si>
  <si>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</si>
  <si>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</si>
  <si>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</si>
  <si>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</si>
  <si>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</si>
  <si>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</si>
  <si>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</si>
  <si>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</si>
  <si>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</si>
  <si>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</si>
  <si>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</si>
  <si>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</si>
  <si>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</si>
  <si>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</si>
  <si>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</si>
  <si>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</si>
  <si>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</si>
  <si>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</si>
  <si>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</si>
  <si>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</si>
  <si>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</si>
  <si>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</si>
  <si>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</si>
  <si>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</si>
  <si>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</si>
  <si>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</si>
  <si>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</si>
  <si>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</si>
  <si>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</si>
  <si>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</si>
  <si>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</si>
  <si>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</si>
  <si>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</si>
  <si>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</si>
  <si>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</si>
  <si>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</si>
  <si>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</si>
  <si>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</si>
  <si>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</si>
  <si>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</si>
  <si>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</si>
  <si>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</si>
  <si>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</si>
  <si>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</si>
  <si>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</si>
  <si>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</si>
  <si>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</si>
  <si>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</si>
  <si>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</si>
  <si>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</si>
  <si>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</si>
  <si>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</si>
  <si>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</si>
  <si>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</si>
  <si>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</si>
  <si>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</si>
  <si>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</si>
  <si>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</si>
  <si>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</si>
  <si>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</si>
  <si>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</si>
  <si>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</si>
  <si>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</si>
  <si>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</si>
  <si>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</si>
  <si>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</si>
  <si>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</si>
  <si>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</si>
  <si>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</si>
  <si>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</si>
  <si>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</si>
  <si>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</si>
  <si>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</si>
  <si>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</si>
  <si>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</si>
  <si>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</si>
  <si>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</si>
  <si>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</si>
  <si>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</si>
  <si>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</si>
  <si>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</si>
  <si>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</si>
  <si>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</si>
  <si>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</si>
  <si>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</si>
  <si>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</si>
  <si>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</si>
  <si>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</si>
  <si>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</si>
  <si>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</si>
  <si>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</si>
  <si>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</si>
  <si>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</si>
  <si>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</si>
  <si>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</si>
  <si>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</si>
  <si>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</si>
  <si>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</si>
  <si>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</si>
  <si>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</si>
  <si>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</si>
  <si>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</si>
  <si>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</si>
  <si>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</si>
  <si>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</si>
  <si>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</si>
  <si>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</si>
  <si>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</si>
  <si>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</si>
  <si>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</si>
  <si>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</si>
  <si>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</si>
  <si>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</si>
  <si>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</si>
  <si>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</si>
  <si>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</si>
  <si>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</si>
  <si>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</si>
  <si>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</si>
  <si>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</si>
  <si>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</si>
  <si>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</si>
  <si>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</si>
  <si>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</si>
  <si>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</si>
  <si>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</si>
  <si>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</si>
  <si>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</si>
  <si>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</si>
  <si>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</si>
  <si>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</si>
  <si>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</si>
  <si>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</si>
  <si>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</si>
  <si>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</si>
  <si>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</si>
  <si>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</si>
  <si>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</si>
  <si>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</si>
  <si>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</si>
  <si>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</si>
  <si>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</si>
  <si>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</si>
  <si>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</si>
  <si>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</si>
  <si>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</si>
  <si>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</si>
  <si>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</si>
  <si>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</si>
  <si>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</si>
  <si>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</si>
  <si>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</si>
  <si>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</si>
  <si>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</si>
  <si>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</si>
  <si>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</si>
  <si>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</si>
  <si>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</si>
  <si>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</si>
  <si>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</si>
  <si>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</si>
  <si>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</si>
  <si>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</si>
  <si>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</si>
  <si>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</si>
  <si>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</si>
  <si>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</si>
  <si>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</si>
  <si>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</si>
  <si>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</si>
  <si>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</si>
  <si>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</si>
  <si>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</si>
  <si>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</si>
  <si>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</si>
  <si>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</si>
  <si>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</si>
  <si>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</si>
  <si>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</si>
  <si>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</si>
  <si>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</si>
  <si>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</si>
  <si>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</si>
  <si>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</si>
  <si>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</si>
  <si>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</si>
  <si>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</si>
  <si>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</si>
  <si>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</si>
  <si>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</si>
  <si>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</si>
  <si>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</si>
  <si>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</si>
  <si>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</si>
  <si>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</si>
  <si>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</si>
  <si>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</si>
  <si>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</si>
  <si>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</si>
  <si>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</si>
  <si>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</si>
  <si>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</si>
  <si>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</si>
  <si>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</si>
  <si>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</si>
  <si>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</si>
  <si>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</si>
  <si>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</si>
  <si>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</si>
  <si>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</si>
  <si>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</si>
  <si>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</si>
  <si>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</si>
  <si>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</si>
  <si>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</si>
  <si>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</si>
  <si>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</si>
  <si>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</si>
  <si>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</si>
  <si>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</si>
  <si>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</si>
  <si>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</si>
  <si>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</si>
  <si>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</si>
  <si>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</si>
  <si>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</si>
  <si>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</si>
  <si>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</si>
  <si>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</si>
  <si>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</si>
  <si>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</si>
  <si>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</si>
  <si>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</si>
  <si>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</si>
  <si>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</si>
  <si>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</si>
  <si>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</si>
  <si>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</si>
  <si>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</si>
  <si>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</si>
  <si>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</si>
  <si>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</si>
  <si>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</si>
  <si>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</si>
  <si>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</si>
  <si>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</si>
  <si>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</si>
  <si>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</si>
  <si>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</si>
  <si>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</si>
  <si>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</si>
  <si>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</si>
  <si>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</si>
  <si>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</si>
  <si>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</si>
  <si>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</si>
  <si>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</si>
  <si>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</si>
  <si>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</si>
  <si>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</si>
  <si>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</si>
  <si>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</si>
  <si>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</si>
  <si>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</si>
  <si>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</si>
  <si>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</si>
  <si>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</si>
  <si>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</si>
  <si>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</si>
  <si>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</si>
  <si>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</si>
  <si>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</si>
  <si>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</si>
  <si>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</si>
  <si>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</si>
  <si>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</si>
  <si>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</si>
  <si>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</si>
  <si>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</si>
  <si>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</si>
  <si>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</si>
  <si>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</si>
  <si>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</si>
  <si>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</si>
  <si>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</si>
  <si>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</si>
  <si>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</si>
  <si>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</si>
  <si>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</si>
  <si>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</si>
  <si>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</si>
  <si>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</si>
  <si>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</si>
  <si>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</si>
  <si>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</si>
  <si>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</si>
  <si>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</si>
  <si>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</si>
  <si>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</si>
  <si>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</si>
  <si>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</si>
  <si>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</si>
  <si>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</si>
  <si>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</si>
  <si>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</si>
  <si>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</si>
  <si>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</si>
  <si>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</si>
  <si>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</si>
  <si>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</si>
  <si>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</si>
  <si>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</si>
  <si>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</si>
  <si>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</si>
  <si>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</si>
  <si>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</si>
  <si>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</si>
  <si>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</si>
  <si>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</si>
  <si>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</si>
  <si>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</si>
  <si>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</si>
  <si>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</si>
  <si>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</si>
  <si>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</si>
  <si>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</si>
  <si>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</si>
  <si>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</si>
  <si>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</si>
  <si>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</si>
  <si>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</si>
  <si>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</si>
  <si>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</si>
  <si>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</si>
  <si>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</si>
  <si>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</si>
  <si>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</si>
  <si>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</si>
  <si>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</si>
  <si>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</si>
  <si>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</si>
  <si>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</si>
  <si>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</si>
  <si>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</si>
  <si>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</si>
  <si>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</si>
  <si>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</si>
  <si>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</si>
  <si>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</si>
  <si>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</si>
  <si>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</si>
  <si>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</si>
  <si>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</si>
  <si>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</si>
  <si>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</si>
  <si>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</si>
  <si>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</si>
  <si>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</si>
  <si>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</si>
  <si>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</si>
  <si>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</si>
  <si>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</si>
  <si>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</si>
  <si>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</si>
  <si>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</si>
  <si>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</si>
  <si>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</si>
  <si>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</si>
  <si>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</si>
  <si>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</si>
  <si>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</si>
  <si>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</si>
  <si>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</si>
  <si>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</si>
  <si>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</si>
  <si>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</si>
  <si>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</si>
  <si>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</si>
  <si>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</si>
  <si>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</si>
  <si>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</si>
  <si>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</si>
  <si>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</si>
  <si>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</si>
  <si>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</si>
  <si>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</si>
  <si>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</si>
  <si>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</si>
  <si>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</si>
  <si>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</si>
  <si>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</si>
  <si>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</si>
  <si>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</si>
  <si>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</si>
  <si>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</si>
  <si>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</si>
  <si>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</si>
  <si>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</si>
  <si>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</si>
  <si>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</si>
  <si>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</si>
  <si>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</si>
  <si>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</si>
  <si>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</si>
  <si>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</si>
  <si>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</si>
  <si>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</si>
  <si>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</si>
  <si>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</si>
  <si>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</si>
  <si>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</si>
  <si>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</si>
  <si>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</si>
  <si>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</si>
  <si>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</si>
  <si>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</si>
  <si>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</si>
  <si>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</si>
  <si>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</si>
  <si>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</si>
  <si>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</si>
  <si>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</si>
  <si>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</si>
  <si>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</si>
  <si>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</si>
  <si>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</si>
  <si>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</si>
  <si>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</si>
  <si>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</si>
  <si>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</si>
  <si>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</si>
  <si>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</si>
  <si>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</si>
  <si>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</si>
  <si>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</si>
  <si>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</si>
  <si>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</si>
  <si>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</si>
  <si>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</si>
  <si>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</si>
  <si>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</si>
  <si>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</si>
  <si>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</si>
  <si>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</si>
  <si>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</si>
  <si>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</si>
  <si>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</si>
  <si>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</si>
  <si>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</si>
  <si>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</si>
  <si>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</si>
  <si>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</si>
  <si>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</si>
  <si>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</si>
  <si>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</si>
  <si>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</si>
  <si>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</si>
  <si>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</si>
  <si>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</si>
  <si>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</si>
  <si>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</si>
  <si>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</si>
  <si>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</si>
  <si>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</si>
  <si>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</si>
  <si>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</si>
  <si>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</si>
  <si>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</si>
  <si>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</si>
  <si>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</si>
  <si>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</si>
  <si>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</si>
  <si>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</si>
  <si>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</si>
  <si>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</si>
  <si>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</si>
  <si>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</si>
  <si>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</si>
  <si>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</si>
  <si>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</si>
  <si>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</si>
  <si>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</si>
  <si>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</si>
  <si>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</si>
  <si>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</si>
  <si>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</si>
  <si>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</si>
  <si>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</si>
  <si>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</si>
  <si>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</si>
  <si>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</si>
  <si>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</si>
  <si>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</si>
  <si>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</si>
  <si>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</si>
  <si>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</si>
  <si>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</si>
  <si>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</si>
  <si>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</si>
  <si>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</si>
  <si>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</si>
  <si>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</si>
  <si>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</si>
  <si>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</si>
  <si>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</si>
  <si>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</si>
  <si>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</si>
  <si>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</si>
  <si>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</si>
  <si>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</si>
  <si>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</si>
  <si>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</si>
  <si>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</si>
  <si>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</si>
  <si>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</si>
  <si>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</si>
  <si>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</si>
  <si>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</si>
  <si>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</si>
  <si>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</si>
  <si>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</si>
  <si>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</si>
  <si>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</si>
  <si>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</si>
  <si>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</si>
  <si>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</si>
  <si>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</si>
  <si>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</si>
  <si>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</si>
  <si>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</si>
  <si>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</si>
  <si>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</si>
  <si>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</si>
  <si>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</si>
  <si>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</si>
  <si>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</si>
  <si>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</si>
  <si>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</si>
  <si>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</si>
  <si>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</si>
  <si>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</si>
  <si>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</si>
  <si>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</si>
  <si>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</si>
  <si>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</si>
  <si>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</si>
  <si>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</si>
  <si>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</si>
  <si>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</si>
  <si>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</si>
  <si>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</si>
  <si>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</si>
  <si>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</si>
  <si>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</si>
  <si>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</si>
  <si>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</si>
  <si>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</si>
  <si>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</si>
  <si>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</si>
  <si>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</si>
  <si>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</si>
  <si>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</si>
  <si>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</si>
  <si>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</si>
  <si>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</si>
  <si>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</si>
  <si>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</si>
  <si>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</si>
  <si>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</si>
  <si>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</si>
  <si>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</si>
  <si>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</si>
  <si>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</si>
  <si>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</si>
  <si>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</si>
  <si>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</si>
  <si>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</si>
  <si>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</si>
  <si>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</si>
  <si>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</si>
  <si>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</si>
  <si>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</si>
  <si>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</si>
  <si>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</si>
  <si>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</si>
  <si>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</si>
  <si>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</si>
  <si>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</si>
  <si>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</si>
  <si>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</si>
  <si>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</si>
  <si>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</si>
  <si>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</si>
  <si>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</si>
  <si>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</si>
  <si>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</si>
  <si>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</si>
  <si>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</si>
  <si>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</si>
  <si>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</si>
  <si>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</si>
  <si>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</si>
  <si>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</si>
  <si>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</si>
  <si>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</si>
  <si>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</si>
  <si>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</si>
  <si>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</si>
  <si>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</si>
  <si>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</si>
  <si>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</si>
  <si>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</si>
  <si>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</si>
  <si>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</si>
  <si>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</si>
  <si>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</si>
  <si>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</si>
  <si>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</si>
  <si>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</si>
  <si>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</si>
  <si>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</si>
  <si>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</si>
  <si>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</si>
  <si>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</si>
  <si>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</si>
  <si>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</si>
  <si>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</si>
  <si>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</si>
  <si>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</si>
  <si>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</si>
  <si>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</si>
  <si>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</si>
  <si>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</si>
  <si>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</si>
  <si>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</si>
  <si>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</si>
  <si>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</si>
  <si>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</si>
  <si>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</si>
  <si>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</si>
  <si>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</si>
  <si>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</si>
  <si>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</si>
  <si>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</si>
  <si>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</si>
  <si>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</si>
  <si>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</si>
  <si>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</si>
  <si>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</si>
  <si>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</si>
  <si>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</si>
  <si>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</si>
  <si>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</si>
  <si>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</si>
  <si>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</si>
  <si>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</si>
  <si>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</si>
  <si>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</si>
  <si>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</si>
  <si>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</si>
  <si>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</si>
  <si>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</si>
  <si>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</si>
  <si>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</si>
  <si>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</si>
  <si>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</si>
  <si>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</si>
  <si>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</si>
  <si>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</si>
  <si>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</si>
  <si>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</si>
  <si>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</si>
  <si>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</si>
  <si>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</si>
  <si>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</si>
  <si>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</si>
  <si>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</si>
  <si>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</si>
  <si>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</si>
  <si>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</si>
  <si>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</si>
  <si>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</si>
  <si>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</si>
  <si>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</si>
  <si>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</si>
  <si>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</si>
  <si>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</si>
  <si>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</si>
  <si>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</si>
  <si>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</si>
  <si>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</si>
  <si>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</si>
  <si>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</si>
  <si>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</si>
  <si>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</si>
  <si>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</si>
  <si>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</si>
  <si>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</si>
  <si>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</si>
  <si>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</si>
  <si>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</si>
  <si>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</si>
  <si>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</si>
  <si>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</si>
  <si>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</si>
  <si>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</si>
  <si>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</si>
  <si>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</si>
  <si>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</si>
  <si>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</si>
  <si>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</si>
  <si>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</si>
  <si>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</si>
  <si>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</si>
  <si>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</si>
  <si>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</si>
  <si>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</si>
  <si>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</si>
  <si>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</si>
  <si>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</si>
  <si>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</si>
  <si>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</si>
  <si>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</si>
  <si>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</si>
  <si>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</si>
  <si>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</si>
  <si>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</si>
  <si>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</si>
  <si>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</si>
  <si>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</si>
  <si>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</si>
  <si>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</si>
  <si>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</si>
  <si>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</si>
  <si>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</si>
  <si>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</si>
  <si>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</si>
  <si>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</si>
  <si>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</si>
  <si>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</si>
  <si>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</si>
  <si>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</si>
  <si>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</si>
  <si>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</si>
  <si>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</si>
  <si>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</si>
  <si>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</si>
  <si>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</si>
  <si>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</si>
  <si>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</si>
  <si>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</si>
  <si>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</si>
  <si>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</si>
  <si>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</si>
  <si>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</si>
  <si>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</si>
  <si>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</si>
  <si>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</si>
  <si>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</si>
  <si>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</si>
  <si>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</si>
  <si>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</si>
  <si>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</si>
  <si>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</si>
  <si>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</si>
  <si>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</si>
  <si>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</si>
  <si>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</si>
  <si>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</si>
  <si>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</si>
  <si>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</si>
  <si>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</si>
  <si>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</si>
  <si>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</si>
  <si>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</si>
  <si>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</si>
  <si>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</si>
  <si>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</si>
  <si>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</si>
  <si>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</si>
  <si>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</si>
  <si>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</si>
  <si>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</si>
  <si>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</si>
  <si>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</si>
  <si>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</si>
  <si>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</si>
  <si>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</si>
  <si>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</si>
  <si>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</si>
  <si>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</si>
  <si>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</si>
  <si>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</si>
  <si>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</si>
  <si>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</si>
  <si>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</si>
  <si>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</si>
  <si>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</si>
  <si>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</si>
  <si>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</si>
  <si>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</si>
  <si>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</si>
  <si>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</si>
  <si>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</si>
  <si>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</si>
  <si>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</si>
  <si>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</si>
  <si>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</si>
  <si>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</si>
  <si>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</si>
  <si>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</si>
  <si>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</si>
  <si>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</si>
  <si>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</si>
  <si>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</si>
  <si>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</si>
  <si>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</si>
  <si>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</si>
  <si>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</si>
  <si>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</si>
  <si>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</si>
  <si>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</si>
  <si>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</si>
  <si>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</si>
  <si>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</si>
  <si>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</si>
  <si>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</si>
  <si>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</si>
  <si>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</si>
  <si>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</si>
  <si>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</si>
  <si>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</si>
  <si>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</si>
  <si>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</si>
  <si>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</si>
  <si>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</si>
  <si>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</si>
  <si>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</si>
  <si>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</si>
  <si>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</si>
  <si>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</si>
  <si>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</si>
  <si>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</si>
  <si>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</si>
  <si>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</si>
  <si>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</si>
  <si>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</si>
  <si>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</si>
  <si>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</si>
  <si>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</si>
  <si>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</si>
  <si>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</si>
  <si>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</si>
  <si>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</si>
  <si>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</si>
  <si>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</si>
  <si>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</si>
  <si>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</si>
  <si>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</si>
  <si>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</si>
  <si>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</si>
  <si>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</si>
  <si>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</si>
  <si>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</si>
  <si>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</si>
  <si>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</si>
  <si>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</si>
  <si>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</si>
  <si>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</si>
  <si>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</si>
  <si>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</si>
  <si>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</si>
  <si>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</si>
  <si>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</si>
  <si>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</si>
  <si>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</si>
  <si>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</si>
  <si>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</si>
  <si>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</si>
  <si>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</si>
  <si>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</si>
  <si>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</si>
  <si>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</si>
  <si>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</si>
  <si>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</si>
  <si>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</si>
  <si>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</si>
  <si>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</si>
  <si>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</si>
  <si>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</si>
  <si>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</si>
  <si>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</si>
  <si>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</si>
  <si>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</si>
  <si>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</si>
  <si>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</si>
  <si>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</si>
  <si>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</si>
  <si>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</si>
  <si>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</si>
  <si>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</si>
  <si>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</si>
  <si>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</si>
  <si>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</si>
  <si>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</si>
  <si>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</si>
  <si>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</si>
  <si>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</si>
  <si>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</si>
  <si>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</si>
  <si>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</si>
  <si>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</si>
  <si>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</si>
  <si>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</si>
  <si>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</si>
  <si>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</si>
  <si>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</si>
  <si>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</si>
  <si>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</si>
  <si>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</si>
  <si>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</si>
  <si>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</si>
  <si>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</si>
  <si>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</si>
  <si>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</si>
  <si>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</si>
  <si>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</si>
  <si>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</si>
  <si>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</si>
  <si>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</si>
  <si>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</si>
  <si>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</si>
  <si>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</si>
  <si>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</si>
  <si>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</si>
  <si>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</si>
  <si>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</si>
  <si>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</si>
  <si>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</si>
  <si>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</si>
  <si>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</si>
  <si>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</si>
  <si>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</si>
  <si>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</si>
  <si>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</si>
  <si>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</si>
  <si>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</si>
  <si>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</si>
  <si>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</si>
  <si>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</si>
  <si>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</si>
  <si>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</si>
  <si>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</si>
  <si>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</si>
  <si>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</si>
  <si>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</si>
  <si>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</si>
  <si>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</si>
  <si>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</si>
  <si>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</si>
  <si>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</si>
  <si>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</si>
  <si>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</si>
  <si>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</si>
  <si>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</si>
  <si>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</si>
  <si>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</si>
  <si>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</si>
  <si>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</si>
  <si>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</si>
  <si>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</si>
  <si>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</si>
  <si>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</si>
  <si>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</si>
  <si>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</si>
  <si>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</si>
  <si>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</si>
  <si>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</si>
  <si>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</si>
  <si>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</si>
  <si>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</si>
  <si>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</si>
  <si>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</si>
  <si>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</si>
  <si>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</si>
  <si>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</si>
  <si>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</si>
  <si>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</si>
  <si>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</si>
  <si>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</si>
  <si>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</si>
  <si>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</si>
  <si>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</si>
  <si>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</si>
  <si>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</si>
  <si>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</si>
  <si>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</si>
  <si>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</si>
  <si>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</si>
  <si>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</si>
  <si>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</si>
  <si>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</si>
  <si>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</si>
  <si>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</si>
  <si>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</si>
  <si>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</si>
  <si>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</si>
  <si>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</si>
  <si>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</si>
  <si>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</si>
  <si>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</si>
  <si>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</si>
  <si>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</si>
  <si>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</si>
  <si>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</si>
  <si>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</si>
  <si>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</si>
  <si>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</si>
  <si>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</si>
  <si>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</si>
  <si>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</si>
  <si>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</si>
  <si>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</si>
  <si>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</si>
  <si>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</si>
  <si>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</si>
  <si>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</si>
  <si>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</si>
  <si>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</si>
  <si>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</si>
  <si>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</si>
  <si>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</si>
  <si>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</si>
  <si>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</si>
  <si>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</si>
  <si>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</si>
  <si>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</si>
  <si>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</si>
  <si>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</si>
  <si>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</si>
  <si>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</si>
  <si>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</si>
  <si>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</si>
  <si>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</si>
  <si>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</si>
  <si>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</si>
  <si>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</si>
  <si>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</si>
  <si>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</si>
  <si>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</si>
  <si>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</si>
  <si>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</si>
  <si>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</si>
  <si>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</si>
  <si>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</si>
  <si>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</si>
  <si>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</si>
  <si>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</si>
  <si>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</si>
  <si>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</si>
  <si>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</si>
  <si>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</si>
  <si>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</si>
  <si>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</si>
  <si>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</si>
  <si>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</si>
  <si>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</si>
  <si>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</si>
  <si>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</si>
  <si>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</si>
  <si>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</si>
  <si>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</si>
  <si>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</si>
  <si>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</si>
  <si>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</si>
  <si>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</si>
  <si>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</si>
  <si>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</si>
  <si>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</si>
  <si>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</si>
  <si>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</si>
  <si>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</si>
  <si>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</si>
  <si>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</si>
  <si>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</si>
  <si>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</si>
  <si>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</si>
  <si>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</si>
  <si>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</si>
  <si>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</si>
  <si>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</si>
  <si>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</si>
  <si>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</si>
  <si>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</si>
  <si>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</si>
  <si>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</si>
  <si>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</si>
  <si>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</si>
  <si>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</si>
  <si>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</si>
  <si>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</si>
  <si>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</si>
  <si>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</si>
  <si>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</si>
  <si>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</si>
  <si>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</si>
  <si>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</si>
  <si>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</si>
  <si>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</si>
  <si>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</si>
  <si>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</si>
  <si>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</si>
  <si>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</si>
  <si>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</si>
  <si>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</si>
  <si>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</si>
  <si>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</si>
  <si>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</si>
  <si>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</si>
  <si>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</si>
  <si>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</si>
  <si>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</si>
  <si>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</si>
  <si>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</si>
  <si>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</si>
  <si>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</si>
  <si>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</si>
  <si>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</si>
  <si>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</si>
  <si>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</si>
  <si>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</si>
  <si>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</si>
  <si>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</si>
  <si>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</si>
  <si>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</si>
  <si>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</si>
  <si>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</si>
  <si>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</si>
  <si>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</si>
  <si>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</si>
  <si>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</si>
  <si>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</si>
  <si>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</si>
  <si>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</si>
  <si>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</si>
  <si>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</si>
  <si>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</si>
  <si>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</si>
  <si>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</si>
  <si>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</si>
  <si>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</si>
  <si>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</si>
  <si>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</si>
  <si>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</si>
  <si>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</si>
  <si>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</si>
  <si>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</si>
  <si>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</si>
  <si>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</si>
  <si>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</si>
  <si>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</si>
  <si>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</si>
  <si>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</si>
  <si>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</si>
  <si>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</si>
  <si>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</si>
  <si>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</si>
  <si>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</si>
  <si>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</si>
  <si>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</si>
  <si>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</si>
  <si>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</si>
  <si>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</si>
  <si>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</si>
  <si>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</si>
  <si>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</si>
  <si>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</si>
  <si>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</si>
  <si>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</si>
  <si>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</si>
  <si>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</si>
  <si>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</si>
  <si>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</si>
  <si>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</si>
  <si>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</si>
  <si>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</si>
  <si>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</si>
  <si>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</si>
  <si>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</si>
  <si>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</si>
  <si>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</si>
  <si>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</si>
  <si>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</si>
  <si>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</si>
  <si>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</si>
  <si>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</si>
  <si>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</si>
  <si>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</si>
  <si>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</si>
  <si>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</si>
  <si>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</si>
  <si>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</si>
  <si>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</si>
  <si>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</si>
  <si>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</si>
  <si>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</si>
  <si>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</si>
  <si>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</si>
  <si>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</si>
  <si>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</si>
  <si>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</si>
  <si>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</si>
  <si>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</si>
  <si>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</si>
  <si>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</si>
  <si>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</si>
  <si>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</si>
  <si>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</si>
  <si>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</si>
  <si>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</si>
  <si>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</si>
  <si>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</si>
  <si>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</si>
  <si>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</si>
  <si>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</si>
  <si>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</si>
  <si>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</si>
  <si>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</si>
  <si>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</si>
  <si>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</si>
  <si>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</si>
  <si>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</si>
  <si>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</si>
  <si>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</si>
  <si>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</si>
  <si>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</si>
  <si>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</si>
  <si>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</si>
  <si>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</si>
  <si>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</si>
  <si>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</si>
  <si>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</si>
  <si>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</si>
  <si>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</si>
  <si>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</si>
  <si>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</si>
  <si>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</si>
  <si>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</si>
  <si>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</si>
  <si>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</si>
  <si>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</si>
  <si>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</si>
  <si>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</si>
  <si>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</si>
  <si>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</si>
  <si>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</si>
  <si>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</si>
  <si>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</si>
  <si>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</si>
  <si>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</si>
  <si>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</si>
  <si>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</si>
  <si>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</si>
  <si>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</si>
  <si>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</si>
  <si>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</si>
  <si>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</si>
  <si>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</si>
  <si>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</si>
  <si>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</si>
  <si>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</si>
  <si>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</si>
  <si>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</si>
  <si>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</si>
  <si>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</si>
  <si>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</si>
  <si>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</si>
  <si>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</si>
  <si>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</si>
  <si>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</si>
  <si>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</si>
  <si>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</si>
  <si>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</si>
  <si>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</si>
  <si>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</si>
  <si>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</si>
  <si>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</si>
  <si>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</si>
  <si>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</si>
  <si>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</si>
  <si>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</si>
  <si>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</si>
  <si>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</si>
  <si>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</si>
  <si>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</si>
  <si>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</si>
  <si>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</si>
  <si>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</si>
  <si>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</si>
  <si>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</si>
  <si>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</si>
  <si>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</si>
  <si>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</si>
  <si>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</si>
  <si>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</si>
  <si>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</si>
  <si>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</si>
  <si>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</si>
  <si>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</si>
  <si>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</si>
  <si>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</si>
  <si>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</si>
  <si>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</si>
  <si>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</si>
  <si>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</si>
  <si>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</si>
  <si>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</si>
  <si>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</si>
  <si>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</si>
  <si>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</si>
  <si>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</si>
  <si>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</si>
  <si>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</si>
  <si>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</si>
  <si>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</si>
  <si>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</si>
  <si>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</si>
  <si>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</si>
  <si>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</si>
  <si>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</si>
  <si>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</si>
  <si>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</si>
  <si>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</si>
  <si>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</si>
  <si>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</si>
  <si>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</si>
  <si>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</si>
  <si>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</si>
  <si>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</si>
  <si>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</si>
  <si>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</si>
  <si>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</si>
  <si>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</si>
  <si>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</si>
  <si>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</si>
  <si>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</si>
  <si>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</si>
  <si>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</si>
  <si>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</si>
  <si>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</si>
  <si>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</si>
  <si>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</si>
  <si>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</si>
  <si>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</si>
  <si>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</si>
  <si>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</si>
  <si>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</si>
  <si>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</si>
  <si>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</si>
  <si>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</si>
  <si>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</si>
  <si>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</si>
  <si>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</si>
  <si>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</si>
  <si>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</si>
  <si>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</si>
  <si>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</si>
  <si>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</si>
  <si>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</si>
  <si>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</si>
  <si>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</si>
  <si>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</si>
  <si>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</si>
  <si>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</si>
  <si>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</si>
  <si>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</si>
  <si>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</si>
  <si>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</si>
  <si>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</si>
  <si>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</si>
  <si>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</si>
  <si>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</si>
  <si>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</si>
  <si>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</si>
  <si>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</si>
  <si>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</si>
  <si>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</si>
  <si>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</si>
  <si>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</si>
  <si>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</si>
  <si>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</si>
  <si>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</si>
  <si>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</si>
  <si>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</si>
  <si>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</si>
  <si>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</si>
  <si>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</si>
  <si>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</si>
  <si>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</si>
  <si>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</si>
  <si>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</si>
  <si>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</si>
  <si>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</si>
  <si>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</si>
  <si>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</si>
  <si>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</si>
  <si>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</si>
  <si>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</si>
  <si>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</si>
  <si>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</si>
  <si>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</si>
  <si>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</si>
  <si>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</si>
  <si>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</si>
  <si>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</si>
  <si>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</si>
  <si>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</si>
  <si>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</si>
  <si>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</si>
  <si>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</si>
  <si>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</si>
  <si>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</si>
  <si>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</si>
  <si>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</si>
  <si>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</si>
  <si>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</si>
  <si>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</si>
  <si>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</si>
  <si>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</si>
  <si>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</si>
  <si>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</si>
  <si>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</si>
  <si>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</si>
  <si>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</si>
  <si>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</si>
  <si>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</si>
  <si>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</si>
  <si>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</si>
  <si>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</si>
  <si>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</si>
  <si>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</si>
  <si>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</si>
  <si>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</si>
  <si>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</si>
  <si>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</si>
  <si>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</si>
  <si>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</si>
  <si>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</si>
  <si>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</si>
  <si>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</si>
  <si>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</si>
  <si>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</si>
  <si>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</si>
  <si>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</si>
  <si>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</si>
  <si>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</si>
  <si>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</si>
  <si>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</si>
  <si>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</si>
  <si>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</si>
  <si>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</si>
  <si>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</si>
  <si>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</si>
  <si>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</si>
  <si>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</si>
  <si>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</si>
  <si>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</si>
  <si>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</si>
  <si>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</si>
  <si>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</si>
  <si>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</si>
  <si>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</si>
  <si>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</si>
  <si>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</si>
  <si>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</si>
  <si>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</si>
  <si>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</si>
  <si>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</si>
  <si>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</si>
  <si>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</si>
  <si>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</si>
  <si>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</si>
  <si>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</si>
  <si>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</si>
  <si>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</si>
  <si>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</si>
  <si>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</si>
  <si>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</si>
  <si>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</si>
  <si>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</si>
  <si>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</si>
  <si>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</si>
  <si>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</si>
  <si>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</si>
  <si>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</si>
  <si>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</si>
  <si>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</si>
  <si>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</si>
  <si>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</si>
  <si>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</si>
  <si>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</si>
  <si>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</si>
  <si>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</si>
  <si>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</si>
  <si>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</si>
  <si>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</si>
  <si>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</si>
  <si>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</si>
  <si>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</si>
  <si>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</si>
  <si>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</si>
  <si>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</si>
  <si>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</si>
  <si>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</si>
  <si>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</si>
  <si>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</si>
  <si>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</si>
  <si>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</si>
  <si>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</si>
  <si>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</si>
  <si>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</si>
  <si>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</si>
  <si>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</si>
  <si>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</si>
  <si>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</si>
  <si>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</si>
  <si>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</si>
  <si>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</si>
  <si>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</si>
  <si>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</si>
  <si>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</si>
  <si>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</si>
  <si>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</si>
  <si>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</si>
  <si>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</si>
  <si>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</si>
  <si>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</si>
  <si>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</si>
  <si>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</si>
  <si>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</si>
  <si>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</si>
  <si>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</si>
  <si>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</si>
  <si>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</si>
  <si>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</si>
  <si>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</si>
  <si>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</si>
  <si>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</si>
  <si>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</si>
  <si>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</si>
  <si>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</si>
  <si>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</si>
  <si>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</si>
  <si>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</si>
  <si>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</si>
  <si>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</si>
  <si>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</si>
  <si>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</si>
  <si>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</si>
  <si>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</si>
  <si>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</si>
  <si>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</si>
  <si>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</si>
  <si>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</si>
  <si>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</si>
  <si>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</si>
  <si>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</si>
  <si>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</si>
  <si>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</si>
  <si>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</si>
  <si>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</si>
  <si>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</si>
  <si>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</si>
  <si>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</si>
  <si>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</si>
  <si>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</si>
  <si>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</si>
  <si>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</si>
  <si>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</si>
  <si>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</si>
  <si>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</si>
  <si>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</si>
  <si>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</si>
  <si>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</si>
  <si>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</si>
  <si>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</si>
  <si>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</si>
  <si>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</si>
  <si>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</si>
  <si>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</si>
  <si>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</si>
  <si>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</si>
  <si>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</si>
  <si>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</si>
  <si>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</si>
  <si>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</si>
  <si>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</si>
  <si>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</si>
  <si>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</si>
  <si>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</si>
  <si>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</si>
  <si>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</si>
  <si>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</si>
  <si>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</si>
  <si>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</si>
  <si>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</si>
  <si>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</si>
  <si>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</si>
  <si>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</si>
  <si>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</si>
  <si>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</si>
  <si>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</si>
  <si>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</si>
  <si>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</si>
  <si>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</si>
  <si>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</si>
  <si>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</si>
  <si>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</si>
  <si>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</si>
  <si>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</si>
  <si>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</si>
  <si>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</si>
  <si>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</si>
  <si>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</si>
  <si>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</si>
  <si>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</si>
  <si>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</si>
  <si>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</si>
  <si>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</si>
  <si>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</si>
  <si>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</si>
  <si>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</si>
  <si>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</si>
  <si>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</si>
  <si>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</si>
  <si>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</si>
  <si>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</si>
  <si>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</si>
  <si>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</si>
  <si>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</si>
  <si>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</si>
  <si>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</si>
  <si>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</si>
  <si>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</si>
  <si>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</si>
  <si>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</si>
  <si>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</si>
  <si>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</si>
  <si>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</si>
  <si>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</si>
  <si>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</si>
  <si>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</si>
  <si>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</si>
  <si>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</si>
  <si>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</si>
  <si>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</si>
  <si>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</si>
  <si>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</si>
  <si>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</si>
  <si>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</si>
  <si>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</si>
  <si>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</si>
  <si>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</si>
  <si>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</si>
  <si>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</si>
  <si>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</si>
  <si>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</si>
  <si>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</si>
  <si>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</si>
  <si>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</si>
  <si>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</si>
  <si>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</si>
  <si>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</si>
  <si>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</si>
  <si>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</si>
  <si>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</si>
  <si>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</si>
  <si>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</si>
  <si>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</si>
  <si>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</si>
  <si>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</si>
  <si>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</si>
  <si>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</si>
  <si>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</si>
  <si>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</si>
  <si>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</si>
  <si>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</si>
  <si>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</si>
  <si>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</si>
  <si>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</si>
  <si>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</si>
  <si>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</si>
  <si>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</si>
  <si>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</si>
  <si>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</si>
  <si>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</si>
  <si>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</si>
  <si>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</si>
  <si>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</si>
  <si>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</si>
  <si>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</si>
  <si>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</si>
  <si>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</si>
  <si>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</si>
  <si>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</si>
  <si>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</si>
  <si>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</si>
  <si>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</si>
  <si>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</si>
  <si>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</si>
  <si>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</si>
  <si>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</si>
  <si>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</si>
  <si>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</si>
  <si>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</si>
  <si>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</si>
  <si>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</si>
  <si>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</si>
  <si>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</si>
  <si>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</si>
  <si>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</si>
  <si>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</si>
  <si>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</si>
  <si>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</si>
  <si>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</si>
  <si>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</si>
  <si>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</si>
  <si>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</si>
  <si>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</si>
  <si>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</si>
  <si>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</si>
  <si>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</si>
  <si>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</si>
  <si>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</si>
  <si>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</si>
  <si>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</si>
  <si>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</si>
  <si>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</si>
  <si>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</si>
  <si>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</si>
  <si>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</si>
  <si>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</si>
  <si>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</si>
  <si>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</si>
  <si>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</si>
  <si>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</si>
  <si>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</si>
  <si>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</si>
  <si>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</si>
  <si>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</si>
  <si>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</si>
  <si>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</si>
  <si>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</si>
  <si>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</si>
  <si>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</si>
  <si>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</si>
  <si>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</si>
  <si>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</si>
  <si>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</si>
  <si>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</si>
  <si>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</si>
  <si>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</si>
  <si>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</si>
  <si>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</si>
  <si>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</si>
  <si>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</si>
  <si>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</si>
  <si>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</si>
  <si>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</si>
  <si>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</si>
  <si>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</si>
  <si>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</si>
  <si>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</si>
  <si>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</si>
  <si>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</si>
  <si>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</si>
  <si>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</si>
  <si>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</si>
  <si>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</si>
  <si>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</si>
  <si>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</si>
  <si>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</si>
  <si>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</si>
  <si>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</si>
  <si>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</si>
  <si>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</si>
  <si>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</si>
  <si>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</si>
  <si>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</si>
  <si>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</si>
  <si>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</si>
  <si>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</si>
  <si>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</si>
  <si>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</si>
  <si>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</si>
  <si>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</si>
  <si>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</si>
  <si>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</si>
  <si>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</si>
  <si>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</si>
  <si>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</si>
  <si>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</si>
  <si>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</si>
  <si>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</si>
  <si>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</si>
  <si>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</si>
  <si>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</si>
  <si>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</si>
  <si>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</si>
  <si>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</si>
  <si>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</si>
  <si>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</si>
  <si>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</si>
  <si>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</si>
  <si>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</si>
  <si>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</si>
  <si>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</si>
  <si>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</si>
  <si>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</si>
  <si>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</si>
  <si>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</si>
  <si>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</si>
  <si>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</si>
  <si>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</si>
  <si>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</si>
  <si>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</si>
  <si>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</si>
  <si>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</si>
  <si>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</si>
  <si>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</si>
  <si>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</si>
  <si>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</si>
  <si>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</si>
  <si>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</si>
  <si>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</si>
  <si>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</si>
  <si>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</si>
  <si>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</si>
  <si>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</si>
  <si>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</si>
  <si>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</si>
  <si>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</si>
  <si>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</si>
  <si>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</si>
  <si>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</si>
  <si>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</si>
  <si>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</si>
  <si>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</si>
  <si>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</si>
  <si>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</si>
  <si>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</si>
  <si>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</si>
  <si>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</si>
  <si>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</si>
  <si>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</si>
  <si>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</si>
  <si>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</si>
  <si>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</si>
  <si>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</si>
  <si>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</si>
  <si>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</si>
  <si>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</si>
  <si>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</si>
  <si>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</si>
  <si>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</si>
  <si>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</si>
  <si>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</si>
  <si>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</si>
  <si>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</si>
  <si>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</si>
  <si>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</si>
  <si>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</si>
  <si>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</si>
  <si>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</si>
  <si>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</si>
  <si>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</si>
  <si>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</si>
  <si>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</si>
  <si>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</si>
  <si>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</si>
  <si>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</si>
  <si>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</si>
  <si>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</si>
  <si>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</si>
  <si>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</si>
  <si>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</si>
  <si>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</si>
  <si>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</si>
  <si>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</si>
  <si>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</si>
  <si>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</si>
  <si>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</si>
  <si>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</si>
  <si>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</si>
  <si>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</si>
  <si>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</si>
  <si>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</si>
  <si>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</si>
  <si>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</si>
  <si>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</si>
  <si>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</si>
  <si>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</si>
  <si>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</si>
  <si>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</si>
  <si>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</si>
  <si>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</si>
  <si>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</si>
  <si>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</si>
  <si>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</si>
  <si>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</si>
  <si>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</si>
  <si>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</si>
  <si>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</si>
  <si>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</si>
  <si>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</si>
  <si>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</si>
  <si>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</si>
  <si>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</si>
  <si>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</si>
  <si>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</si>
  <si>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</si>
  <si>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</si>
  <si>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</si>
  <si>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</si>
  <si>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</si>
  <si>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</si>
  <si>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</si>
  <si>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</si>
  <si>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</si>
  <si>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</si>
  <si>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</si>
  <si>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</si>
  <si>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</si>
  <si>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</si>
  <si>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</si>
  <si>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</si>
  <si>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</si>
  <si>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</si>
  <si>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</si>
  <si>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</si>
  <si>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</si>
  <si>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</si>
  <si>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</si>
  <si>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</si>
  <si>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</si>
  <si>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</si>
  <si>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</si>
  <si>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</si>
  <si>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</si>
  <si>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</si>
  <si>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</si>
  <si>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</si>
  <si>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</si>
  <si>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</si>
  <si>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</si>
  <si>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</si>
  <si>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</si>
  <si>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</si>
  <si>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</si>
  <si>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</si>
  <si>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</si>
  <si>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</si>
  <si>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</si>
  <si>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</si>
  <si>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</si>
  <si>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</si>
  <si>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</si>
  <si>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</si>
  <si>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</si>
  <si>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</si>
  <si>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</si>
  <si>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</si>
  <si>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</si>
  <si>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</si>
  <si>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</si>
  <si>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</si>
  <si>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</si>
  <si>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</si>
  <si>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</si>
  <si>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</si>
  <si>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</si>
  <si>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</si>
  <si>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</si>
  <si>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</si>
  <si>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</si>
  <si>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</si>
  <si>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</si>
  <si>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</si>
  <si>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</si>
  <si>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</si>
  <si>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</si>
  <si>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</si>
  <si>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</si>
  <si>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</si>
  <si>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</si>
  <si>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</si>
  <si>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</si>
  <si>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</si>
  <si>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</si>
  <si>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</si>
  <si>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</si>
  <si>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</si>
  <si>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</si>
  <si>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</si>
  <si>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</si>
  <si>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</si>
  <si>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</si>
  <si>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</si>
  <si>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</si>
  <si>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</si>
  <si>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</si>
  <si>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</si>
  <si>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</si>
  <si>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</si>
  <si>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</si>
  <si>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</si>
  <si>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</si>
  <si>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</si>
  <si>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</si>
  <si>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</si>
  <si>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</si>
  <si>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</si>
  <si>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</si>
  <si>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</si>
  <si>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</si>
  <si>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</si>
  <si>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</si>
  <si>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</si>
  <si>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</si>
  <si>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</si>
  <si>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</si>
  <si>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</si>
  <si>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</si>
  <si>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</si>
  <si>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</si>
  <si>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</si>
  <si>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</si>
  <si>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</si>
  <si>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</si>
  <si>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</si>
  <si>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</si>
  <si>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</si>
  <si>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</si>
  <si>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</si>
  <si>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</si>
  <si>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</si>
  <si>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</si>
  <si>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</si>
  <si>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</si>
  <si>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</si>
  <si>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</si>
  <si>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</si>
  <si>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</si>
  <si>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</si>
  <si>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</si>
  <si>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</si>
  <si>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</si>
  <si>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</si>
  <si>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</si>
  <si>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</si>
  <si>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</si>
  <si>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</si>
  <si>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</si>
  <si>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</si>
  <si>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</si>
  <si>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</si>
  <si>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</si>
  <si>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</si>
  <si>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</si>
  <si>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</si>
  <si>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</si>
  <si>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</si>
  <si>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</si>
  <si>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</si>
  <si>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</si>
  <si>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</si>
  <si>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</si>
  <si>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</si>
  <si>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</si>
  <si>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</si>
  <si>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</si>
  <si>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</si>
  <si>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</si>
  <si>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</si>
  <si>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</si>
  <si>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</si>
  <si>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</si>
  <si>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</si>
  <si>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</si>
  <si>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</si>
  <si>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</si>
  <si>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</si>
  <si>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</si>
  <si>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</si>
  <si>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</si>
  <si>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</si>
  <si>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</si>
  <si>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</si>
  <si>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</si>
  <si>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</si>
  <si>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</si>
  <si>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</si>
  <si>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</si>
  <si>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</si>
  <si>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</si>
  <si>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</si>
  <si>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</si>
  <si>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</si>
  <si>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</si>
  <si>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</si>
  <si>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</si>
  <si>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</si>
  <si>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</si>
  <si>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</si>
  <si>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</si>
  <si>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</si>
  <si>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</si>
  <si>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</si>
  <si>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</si>
  <si>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</si>
  <si>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</si>
  <si>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</si>
  <si>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</si>
  <si>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</si>
  <si>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</si>
  <si>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</si>
  <si>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</si>
  <si>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</si>
  <si>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</si>
  <si>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</si>
  <si>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</si>
  <si>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</si>
  <si>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</si>
  <si>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</si>
  <si>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</si>
  <si>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</si>
  <si>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</si>
  <si>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</si>
  <si>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</si>
  <si>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</si>
  <si>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</si>
  <si>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</si>
  <si>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</si>
  <si>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</si>
  <si>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</si>
  <si>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</si>
  <si>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</si>
  <si>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</si>
  <si>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</si>
  <si>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</si>
  <si>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</si>
  <si>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</si>
  <si>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</si>
  <si>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</si>
  <si>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</si>
  <si>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</si>
  <si>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</si>
  <si>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</si>
  <si>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</si>
  <si>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</si>
  <si>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</si>
  <si>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</si>
  <si>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</si>
  <si>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</si>
  <si>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</si>
  <si>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</si>
  <si>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</si>
  <si>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</si>
  <si>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</si>
  <si>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</si>
  <si>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</si>
  <si>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</si>
  <si>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</si>
  <si>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</si>
  <si>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</si>
  <si>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</si>
  <si>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</si>
  <si>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</si>
  <si>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</si>
  <si>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</si>
  <si>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</si>
  <si>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</si>
  <si>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</si>
  <si>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</si>
  <si>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</si>
  <si>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</si>
  <si>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</si>
  <si>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</si>
  <si>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</si>
  <si>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</si>
  <si>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</si>
  <si>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</si>
  <si>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</si>
  <si>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</si>
  <si>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</si>
  <si>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</si>
  <si>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</si>
  <si>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</si>
  <si>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</si>
  <si>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</si>
  <si>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</si>
  <si>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</si>
  <si>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</si>
  <si>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</si>
  <si>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</si>
  <si>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</si>
  <si>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</si>
  <si>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</si>
  <si>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</si>
  <si>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</si>
  <si>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</si>
  <si>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</si>
  <si>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</si>
  <si>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</si>
  <si>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</si>
  <si>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</si>
  <si>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</si>
  <si>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</si>
  <si>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</si>
  <si>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</si>
  <si>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</si>
  <si>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</si>
  <si>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</si>
  <si>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</si>
  <si>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</si>
  <si>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</si>
  <si>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</si>
  <si>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</si>
  <si>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</si>
  <si>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</si>
  <si>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</si>
  <si>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</si>
  <si>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</si>
  <si>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</si>
  <si>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</si>
  <si>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</si>
  <si>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</si>
  <si>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</si>
  <si>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</si>
  <si>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</si>
  <si>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</si>
  <si>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</si>
  <si>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</si>
  <si>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</si>
  <si>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</si>
  <si>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</si>
  <si>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</si>
  <si>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</si>
  <si>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</si>
  <si>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</si>
  <si>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</si>
  <si>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</si>
  <si>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</si>
  <si>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</si>
  <si>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</si>
  <si>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</si>
  <si>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</si>
  <si>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</si>
  <si>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</si>
  <si>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</si>
  <si>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</si>
  <si>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</si>
  <si>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</si>
  <si>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</si>
  <si>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</si>
  <si>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</si>
  <si>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</si>
  <si>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</si>
  <si>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</si>
  <si>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</si>
  <si>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</si>
  <si>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</si>
  <si>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</si>
  <si>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</si>
  <si>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</si>
  <si>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</si>
  <si>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</si>
  <si>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</si>
  <si>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</si>
  <si>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</si>
  <si>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</si>
  <si>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</si>
  <si>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</si>
  <si>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</si>
  <si>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</si>
  <si>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</si>
  <si>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</si>
  <si>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</si>
  <si>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</si>
  <si>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</si>
  <si>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</si>
  <si>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</si>
  <si>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</si>
  <si>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</si>
  <si>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</si>
  <si>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</si>
  <si>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</si>
  <si>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</si>
  <si>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</si>
  <si>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</si>
  <si>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</si>
  <si>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</si>
  <si>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</si>
  <si>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</si>
  <si>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</si>
  <si>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</si>
  <si>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</si>
  <si>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</si>
  <si>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</si>
  <si>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</si>
  <si>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</si>
  <si>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</si>
  <si>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</si>
  <si>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</si>
  <si>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</si>
  <si>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</si>
  <si>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</si>
  <si>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</si>
  <si>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</si>
  <si>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</si>
  <si>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</si>
  <si>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</si>
  <si>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</si>
  <si>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</si>
  <si>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</si>
  <si>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</si>
  <si>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</si>
  <si>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</si>
  <si>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</si>
  <si>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</si>
  <si>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</si>
  <si>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</si>
  <si>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</si>
  <si>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</si>
  <si>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</si>
  <si>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</si>
  <si>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</si>
  <si>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</si>
  <si>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</si>
  <si>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</si>
  <si>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</si>
  <si>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</si>
  <si>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</si>
  <si>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</si>
  <si>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</si>
  <si>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</si>
  <si>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</si>
  <si>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</si>
  <si>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</si>
  <si>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</si>
  <si>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</si>
  <si>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</si>
  <si>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</si>
  <si>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</si>
  <si>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</si>
  <si>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</si>
  <si>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</si>
  <si>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</si>
  <si>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</si>
  <si>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</si>
  <si>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</si>
  <si>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</si>
  <si>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</si>
  <si>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</si>
  <si>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</si>
  <si>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</si>
  <si>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</si>
  <si>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</si>
  <si>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</si>
  <si>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</si>
  <si>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</si>
  <si>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</si>
  <si>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</si>
  <si>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</si>
  <si>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</si>
  <si>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</si>
  <si>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</si>
  <si>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</si>
  <si>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</si>
  <si>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</si>
  <si>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</si>
  <si>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</si>
  <si>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</si>
  <si>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</si>
  <si>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</si>
  <si>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</si>
  <si>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</si>
  <si>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</si>
  <si>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</si>
  <si>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</si>
  <si>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</si>
  <si>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</si>
  <si>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</si>
  <si>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</si>
  <si>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</si>
  <si>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</si>
  <si>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</si>
  <si>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</si>
  <si>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</si>
  <si>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</si>
  <si>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</si>
  <si>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</si>
  <si>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</si>
  <si>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</si>
  <si>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</si>
  <si>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</si>
  <si>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</si>
  <si>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</si>
  <si>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</si>
  <si>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</si>
  <si>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</si>
  <si>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</si>
  <si>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</si>
  <si>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</si>
  <si>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</si>
  <si>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</si>
  <si>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</si>
  <si>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</si>
  <si>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</si>
  <si>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</si>
  <si>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</si>
  <si>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</si>
  <si>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</si>
  <si>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</si>
  <si>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</si>
  <si>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</si>
  <si>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</si>
  <si>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</si>
  <si>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</si>
  <si>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</si>
  <si>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</si>
  <si>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</si>
  <si>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</si>
  <si>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</si>
  <si>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</si>
  <si>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</si>
  <si>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</si>
  <si>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</si>
  <si>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</si>
  <si>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</si>
  <si>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</si>
  <si>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</si>
  <si>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</si>
  <si>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</si>
  <si>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</si>
  <si>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</si>
  <si>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</si>
  <si>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</si>
  <si>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</si>
  <si>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</si>
  <si>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</si>
  <si>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</si>
  <si>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</si>
  <si>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</si>
  <si>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</si>
  <si>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</si>
  <si>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</si>
  <si>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</si>
  <si>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</si>
  <si>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</si>
  <si>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</si>
  <si>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</si>
  <si>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</si>
  <si>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</si>
  <si>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</si>
  <si>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</si>
  <si>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</si>
  <si>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</si>
  <si>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</si>
  <si>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</si>
  <si>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</si>
  <si>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</si>
  <si>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</si>
  <si>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</si>
  <si>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</si>
  <si>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</si>
  <si>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</si>
  <si>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</si>
  <si>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</si>
  <si>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</si>
  <si>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</si>
  <si>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</si>
  <si>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</si>
  <si>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</si>
  <si>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</si>
  <si>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</si>
  <si>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</si>
  <si>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</si>
  <si>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</si>
  <si>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</si>
  <si>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</si>
  <si>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</si>
  <si>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</si>
  <si>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</si>
  <si>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</si>
  <si>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</si>
  <si>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</si>
  <si>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</si>
  <si>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</si>
  <si>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</si>
  <si>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</si>
  <si>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</si>
  <si>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</si>
  <si>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</si>
  <si>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</si>
  <si>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</si>
  <si>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</si>
  <si>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</si>
  <si>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</si>
  <si>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</si>
  <si>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</si>
  <si>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</si>
  <si>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</si>
  <si>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</si>
  <si>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</si>
  <si>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</si>
  <si>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</si>
  <si>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</si>
  <si>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</si>
  <si>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</si>
  <si>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</si>
  <si>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</si>
  <si>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</si>
  <si>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</si>
  <si>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</si>
  <si>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</si>
  <si>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</si>
  <si>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</si>
  <si>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</si>
  <si>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</si>
  <si>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</si>
  <si>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</si>
  <si>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</si>
  <si>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</si>
  <si>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</si>
  <si>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</si>
  <si>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</si>
  <si>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</si>
  <si>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</si>
  <si>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</si>
  <si>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</si>
  <si>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</si>
  <si>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</si>
  <si>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</si>
  <si>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</si>
  <si>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</si>
  <si>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</si>
  <si>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</si>
  <si>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</si>
  <si>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</si>
  <si>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</si>
  <si>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</si>
  <si>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</si>
  <si>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</si>
  <si>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</si>
  <si>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</si>
  <si>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</si>
  <si>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</si>
  <si>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</si>
  <si>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</si>
  <si>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</si>
  <si>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</si>
  <si>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</si>
  <si>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</si>
  <si>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</si>
  <si>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</si>
  <si>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</si>
  <si>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</si>
  <si>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</si>
  <si>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</si>
  <si>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</si>
  <si>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</si>
  <si>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</si>
  <si>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</si>
  <si>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</si>
  <si>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</si>
  <si>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</si>
  <si>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</si>
  <si>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</si>
  <si>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</si>
  <si>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</si>
  <si>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</si>
  <si>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</si>
  <si>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</si>
  <si>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</si>
  <si>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</si>
  <si>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</si>
  <si>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</si>
  <si>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</si>
  <si>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</si>
  <si>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</si>
  <si>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</si>
  <si>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</si>
  <si>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</si>
  <si>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</si>
  <si>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</si>
  <si>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</si>
  <si>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</si>
  <si>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</si>
  <si>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</si>
  <si>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</si>
  <si>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</si>
  <si>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</si>
  <si>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</si>
  <si>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</si>
  <si>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</si>
  <si>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</si>
  <si>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</si>
  <si>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</si>
  <si>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</si>
  <si>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</si>
  <si>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</si>
  <si>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</si>
  <si>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</si>
  <si>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</si>
  <si>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</si>
  <si>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</si>
  <si>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</si>
  <si>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</si>
  <si>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</si>
  <si>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</si>
  <si>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</si>
  <si>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</si>
  <si>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</si>
  <si>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</si>
  <si>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</si>
  <si>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</si>
  <si>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</si>
  <si>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</si>
  <si>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</si>
  <si>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</si>
  <si>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</si>
  <si>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</si>
  <si>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</si>
  <si>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</si>
  <si>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</si>
  <si>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</si>
  <si>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</si>
  <si>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</si>
  <si>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</si>
  <si>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</si>
  <si>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</si>
  <si>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</si>
  <si>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</si>
  <si>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</si>
  <si>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</si>
  <si>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</si>
  <si>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</si>
  <si>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</si>
  <si>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</si>
  <si>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</si>
  <si>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</si>
  <si>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</si>
  <si>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</si>
  <si>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</si>
  <si>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</si>
  <si>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</si>
  <si>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</si>
  <si>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</si>
  <si>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</si>
  <si>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</si>
  <si>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</si>
  <si>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</si>
  <si>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</si>
  <si>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</si>
  <si>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</si>
  <si>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</si>
  <si>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</si>
  <si>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</si>
  <si>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</si>
  <si>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</si>
  <si>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</si>
  <si>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</si>
  <si>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</si>
  <si>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</si>
  <si>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</si>
  <si>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</si>
  <si>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</si>
  <si>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</si>
  <si>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</si>
  <si>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</si>
  <si>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</si>
  <si>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</si>
  <si>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</si>
  <si>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</si>
  <si>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</si>
  <si>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</si>
  <si>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</si>
  <si>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</si>
  <si>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</si>
  <si>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</si>
  <si>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</si>
  <si>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</si>
  <si>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</si>
  <si>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</si>
  <si>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</si>
  <si>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</si>
  <si>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</si>
  <si>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</si>
  <si>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</si>
  <si>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</si>
  <si>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</si>
  <si>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</si>
  <si>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</si>
  <si>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</si>
  <si>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</si>
  <si>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</si>
  <si>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</si>
  <si>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</si>
  <si>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</si>
  <si>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</si>
  <si>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</si>
  <si>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</si>
  <si>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</si>
  <si>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</si>
  <si>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</si>
  <si>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</si>
  <si>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</si>
  <si>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</si>
  <si>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</si>
  <si>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</si>
  <si>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</si>
  <si>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</si>
  <si>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</si>
  <si>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</si>
  <si>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</si>
  <si>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</si>
  <si>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</si>
  <si>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</si>
  <si>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</si>
  <si>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</si>
  <si>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</si>
  <si>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</si>
  <si>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</si>
  <si>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</si>
  <si>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</si>
  <si>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</si>
  <si>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</si>
  <si>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</si>
  <si>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</si>
  <si>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</si>
  <si>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</si>
  <si>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</si>
  <si>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</si>
  <si>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</si>
  <si>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</si>
  <si>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</si>
  <si>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</si>
  <si>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</si>
  <si>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</si>
  <si>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</si>
  <si>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</si>
  <si>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</si>
  <si>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</si>
  <si>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</si>
  <si>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</si>
  <si>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</si>
  <si>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</si>
  <si>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</si>
  <si>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</si>
  <si>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</si>
  <si>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</si>
  <si>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</si>
  <si>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</si>
  <si>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</si>
  <si>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</si>
  <si>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</si>
  <si>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</si>
  <si>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</si>
  <si>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</si>
  <si>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</si>
  <si>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</si>
  <si>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</si>
  <si>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</si>
  <si>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</si>
  <si>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</si>
  <si>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</si>
  <si>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</si>
  <si>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</si>
  <si>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</si>
  <si>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</si>
  <si>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</si>
  <si>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</si>
  <si>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</si>
  <si>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</si>
  <si>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</si>
  <si>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</si>
  <si>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</si>
  <si>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</si>
  <si>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</si>
  <si>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</si>
  <si>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</si>
  <si>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</si>
  <si>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</si>
  <si>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</si>
  <si>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</si>
  <si>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</si>
  <si>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</si>
  <si>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</si>
  <si>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</si>
  <si>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</si>
  <si>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</si>
  <si>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</si>
  <si>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</si>
  <si>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</si>
  <si>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</si>
  <si>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</si>
  <si>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</si>
  <si>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</si>
  <si>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</si>
  <si>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</si>
  <si>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</si>
  <si>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</si>
  <si>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</si>
  <si>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</si>
  <si>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</si>
  <si>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</si>
  <si>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</si>
  <si>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</si>
  <si>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</si>
  <si>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</si>
  <si>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</si>
  <si>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</si>
  <si>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</si>
  <si>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</si>
  <si>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</si>
  <si>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</si>
  <si>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</si>
  <si>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</si>
  <si>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</si>
  <si>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</si>
  <si>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</si>
  <si>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</si>
  <si>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</si>
  <si>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</si>
  <si>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</si>
  <si>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</si>
  <si>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</si>
  <si>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</si>
  <si>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</si>
  <si>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</si>
  <si>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</si>
  <si>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</si>
  <si>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</si>
  <si>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</si>
  <si>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</si>
  <si>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</si>
  <si>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</si>
  <si>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</si>
  <si>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</si>
  <si>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</si>
  <si>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</si>
  <si>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</si>
  <si>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</si>
  <si>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</si>
  <si>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</si>
  <si>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</si>
  <si>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</si>
  <si>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</si>
  <si>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</si>
  <si>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</si>
  <si>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</si>
  <si>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</si>
  <si>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</si>
  <si>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</si>
  <si>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</si>
  <si>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</si>
  <si>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</si>
  <si>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</si>
  <si>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</si>
  <si>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</si>
  <si>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</si>
  <si>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</si>
  <si>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</si>
  <si>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</si>
  <si>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</si>
  <si>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</si>
  <si>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</si>
  <si>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</si>
  <si>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</si>
  <si>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</si>
  <si>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</si>
  <si>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</si>
  <si>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</si>
  <si>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</si>
  <si>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</si>
  <si>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</si>
  <si>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</si>
  <si>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</si>
  <si>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</si>
  <si>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</si>
  <si>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</si>
  <si>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</si>
  <si>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</si>
  <si>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</si>
  <si>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</si>
  <si>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</si>
  <si>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</si>
  <si>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</si>
  <si>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</si>
  <si>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</si>
  <si>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</si>
  <si>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</si>
  <si>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</si>
  <si>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</si>
  <si>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</si>
  <si>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</si>
  <si>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</si>
  <si>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</si>
  <si>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</si>
  <si>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</si>
  <si>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</si>
  <si>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</si>
  <si>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</si>
  <si>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</si>
  <si>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</si>
  <si>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</si>
  <si>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</si>
  <si>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</si>
  <si>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</si>
  <si>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</si>
  <si>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</si>
  <si>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</si>
  <si>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</si>
  <si>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</si>
  <si>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</si>
  <si>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</si>
  <si>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</si>
  <si>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</si>
  <si>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</si>
  <si>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</si>
  <si>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</si>
  <si>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</si>
  <si>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</si>
  <si>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</si>
  <si>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</si>
  <si>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</si>
  <si>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</si>
  <si>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</si>
  <si>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</si>
  <si>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</si>
  <si>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</si>
  <si>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</si>
  <si>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</si>
  <si>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</si>
  <si>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</si>
  <si>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</si>
  <si>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</si>
  <si>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</si>
  <si>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</si>
  <si>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</si>
  <si>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</si>
  <si>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</si>
  <si>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</si>
  <si>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</si>
  <si>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</si>
  <si>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</si>
  <si>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</si>
  <si>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</si>
  <si>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</si>
  <si>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</si>
  <si>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</si>
  <si>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</si>
  <si>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</si>
  <si>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</si>
  <si>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</si>
  <si>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</si>
  <si>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</si>
  <si>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</si>
  <si>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</si>
  <si>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</si>
  <si>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</si>
  <si>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</si>
  <si>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</si>
  <si>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</si>
  <si>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</si>
  <si>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</si>
  <si>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</si>
  <si>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</si>
  <si>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</si>
  <si>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</si>
  <si>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</si>
  <si>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</si>
  <si>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</si>
  <si>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</si>
  <si>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</si>
  <si>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</si>
  <si>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</si>
  <si>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</si>
  <si>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</si>
  <si>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</si>
  <si>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</si>
  <si>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</si>
  <si>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</si>
  <si>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</si>
  <si>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</si>
  <si>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</si>
  <si>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</si>
  <si>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</si>
  <si>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</si>
  <si>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</si>
  <si>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</si>
  <si>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</si>
  <si>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</si>
  <si>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</si>
  <si>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</si>
  <si>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</si>
  <si>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</si>
  <si>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</si>
  <si>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</si>
  <si>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</si>
  <si>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</si>
  <si>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</si>
  <si>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</si>
  <si>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</si>
  <si>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</si>
  <si>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</si>
  <si>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</si>
  <si>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</si>
  <si>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</si>
  <si>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</si>
  <si>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</si>
  <si>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</si>
  <si>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</si>
  <si>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</si>
  <si>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</si>
  <si>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</si>
  <si>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</si>
  <si>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</si>
  <si>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</si>
  <si>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</si>
  <si>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</si>
  <si>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</si>
  <si>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</si>
  <si>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</si>
  <si>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</si>
  <si>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</si>
  <si>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</si>
  <si>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</si>
  <si>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</si>
  <si>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</si>
  <si>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</si>
  <si>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</si>
  <si>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</si>
  <si>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</si>
  <si>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</si>
  <si>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</si>
  <si>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</si>
  <si>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</si>
  <si>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</si>
  <si>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</si>
  <si>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</si>
  <si>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</si>
  <si>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</si>
  <si>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</si>
  <si>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</si>
  <si>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</si>
  <si>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</si>
  <si>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</si>
  <si>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</si>
  <si>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</si>
  <si>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</si>
  <si>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</si>
  <si>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</si>
  <si>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</si>
  <si>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</si>
  <si>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</si>
  <si>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</si>
  <si>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</si>
  <si>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</si>
  <si>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</si>
  <si>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</si>
  <si>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</si>
  <si>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</si>
  <si>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</si>
  <si>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</si>
  <si>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</si>
  <si>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</si>
  <si>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</si>
  <si>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</si>
  <si>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</si>
  <si>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</si>
  <si>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</si>
  <si>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</si>
  <si>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</si>
  <si>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</si>
  <si>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</si>
  <si>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</si>
  <si>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</si>
  <si>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</si>
  <si>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</si>
  <si>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</si>
  <si>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</si>
  <si>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</si>
  <si>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</si>
  <si>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</si>
  <si>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</si>
  <si>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</si>
  <si>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</si>
  <si>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</si>
  <si>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</si>
  <si>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</si>
  <si>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</si>
  <si>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</si>
  <si>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</si>
  <si>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</si>
  <si>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</si>
  <si>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</si>
  <si>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</si>
  <si>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</si>
  <si>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</si>
  <si>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</si>
  <si>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</si>
  <si>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</si>
  <si>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</si>
  <si>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</si>
  <si>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</si>
  <si>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</si>
  <si>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</si>
  <si>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</si>
  <si>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</si>
  <si>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</si>
  <si>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</si>
  <si>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</si>
  <si>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</si>
  <si>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</si>
  <si>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</si>
  <si>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</si>
  <si>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</si>
  <si>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</si>
  <si>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</si>
  <si>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</si>
  <si>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</si>
  <si>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</si>
  <si>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</si>
  <si>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</si>
  <si>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</si>
  <si>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</si>
  <si>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</si>
  <si>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</si>
  <si>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</si>
  <si>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</si>
  <si>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</si>
  <si>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</si>
  <si>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</si>
  <si>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</si>
  <si>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</si>
  <si>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</si>
  <si>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</si>
  <si>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</si>
  <si>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</si>
  <si>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</si>
  <si>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</si>
  <si>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</si>
  <si>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</si>
  <si>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</si>
  <si>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</si>
  <si>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</si>
  <si>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</si>
  <si>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</si>
  <si>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</si>
  <si>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</si>
  <si>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</si>
  <si>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</si>
  <si>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</si>
  <si>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</si>
  <si>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</si>
  <si>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</si>
  <si>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</si>
  <si>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</si>
  <si>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</si>
  <si>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</si>
  <si>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</si>
  <si>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</si>
  <si>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</si>
  <si>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</si>
  <si>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</si>
  <si>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</si>
  <si>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</si>
  <si>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</si>
  <si>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</si>
  <si>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</si>
  <si>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</si>
  <si>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</si>
  <si>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</si>
  <si>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</si>
  <si>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</si>
  <si>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</si>
  <si>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</si>
  <si>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</si>
  <si>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</si>
  <si>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</si>
  <si>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</si>
  <si>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</si>
  <si>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</si>
  <si>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</si>
  <si>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</si>
  <si>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</si>
  <si>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</si>
  <si>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</si>
  <si>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</si>
  <si>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</si>
  <si>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</si>
  <si>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</si>
  <si>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</si>
  <si>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</si>
  <si>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</si>
  <si>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</si>
  <si>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</si>
  <si>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</si>
  <si>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</si>
  <si>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</si>
  <si>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</si>
  <si>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</si>
  <si>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</si>
  <si>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</si>
  <si>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</si>
  <si>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</si>
  <si>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</si>
  <si>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</si>
  <si>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</si>
  <si>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</si>
  <si>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</si>
  <si>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</si>
  <si>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</si>
  <si>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</si>
  <si>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</si>
  <si>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</si>
  <si>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</si>
  <si>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</si>
  <si>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</si>
  <si>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</si>
  <si>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</si>
  <si>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</si>
  <si>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</si>
  <si>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</si>
  <si>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</si>
  <si>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</si>
  <si>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</si>
  <si>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</si>
  <si>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</si>
  <si>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</si>
  <si>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</si>
  <si>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</si>
  <si>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</si>
  <si>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</si>
  <si>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</si>
  <si>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</si>
  <si>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</si>
  <si>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</si>
  <si>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</si>
  <si>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</si>
  <si>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</si>
  <si>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</si>
  <si>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</si>
  <si>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</si>
  <si>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</si>
  <si>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</si>
  <si>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</si>
  <si>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</si>
  <si>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</si>
  <si>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</si>
  <si>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</si>
  <si>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</si>
  <si>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</si>
  <si>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</si>
  <si>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</si>
  <si>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</si>
  <si>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</si>
  <si>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</si>
  <si>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</si>
  <si>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</si>
  <si>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</si>
  <si>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</si>
  <si>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</si>
  <si>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</si>
  <si>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</si>
  <si>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</si>
  <si>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</si>
  <si>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</si>
  <si>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</si>
  <si>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</si>
  <si>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</si>
  <si>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</si>
  <si>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</si>
  <si>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</si>
  <si>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</si>
  <si>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</si>
  <si>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</si>
  <si>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</si>
  <si>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</si>
  <si>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</si>
  <si>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</si>
  <si>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</si>
  <si>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</si>
  <si>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</si>
  <si>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</si>
  <si>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</si>
  <si>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</si>
  <si>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</si>
  <si>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</si>
  <si>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</si>
  <si>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</si>
  <si>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</si>
  <si>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</si>
  <si>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</si>
  <si>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</si>
  <si>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</si>
  <si>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</si>
  <si>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</si>
  <si>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</si>
  <si>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</si>
  <si>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</si>
  <si>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</si>
  <si>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</si>
  <si>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</si>
  <si>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</si>
  <si>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</si>
  <si>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</si>
  <si>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</si>
  <si>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</si>
  <si>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</si>
  <si>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</si>
  <si>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</si>
  <si>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</si>
  <si>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</si>
  <si>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</si>
  <si>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</si>
  <si>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</si>
  <si>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</si>
  <si>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</si>
  <si>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</si>
  <si>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</si>
  <si>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</si>
  <si>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</si>
  <si>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</si>
  <si>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</si>
  <si>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</si>
  <si>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</si>
  <si>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</si>
  <si>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</si>
  <si>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</si>
  <si>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</si>
  <si>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</si>
  <si>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</si>
  <si>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</si>
  <si>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</si>
  <si>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</si>
  <si>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</si>
  <si>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</si>
  <si>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</si>
  <si>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</si>
  <si>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</si>
  <si>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</si>
  <si>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</si>
  <si>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</si>
  <si>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</si>
  <si>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</si>
  <si>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</si>
  <si>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</si>
  <si>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</si>
  <si>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</si>
  <si>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</si>
  <si>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</si>
  <si>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</si>
  <si>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</si>
  <si>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</si>
  <si>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</si>
  <si>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</si>
  <si>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</si>
  <si>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</si>
  <si>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</si>
  <si>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</si>
  <si>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</si>
  <si>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</si>
  <si>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</si>
  <si>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</si>
  <si>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</si>
  <si>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</si>
  <si>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</si>
  <si>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</si>
  <si>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</si>
  <si>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</si>
  <si>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</si>
  <si>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</si>
  <si>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</si>
  <si>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</si>
  <si>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</si>
  <si>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</si>
  <si>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</si>
  <si>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</si>
  <si>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</si>
  <si>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</si>
  <si>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</si>
  <si>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</si>
  <si>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</si>
  <si>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</si>
  <si>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</si>
  <si>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</si>
  <si>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</si>
  <si>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</si>
  <si>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</si>
  <si>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</si>
  <si>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</si>
  <si>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</si>
  <si>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</si>
  <si>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</si>
  <si>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</si>
  <si>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</si>
  <si>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</si>
  <si>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</si>
  <si>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</si>
  <si>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</si>
  <si>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</si>
  <si>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</si>
  <si>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</si>
  <si>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</si>
  <si>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</si>
  <si>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</si>
  <si>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</si>
  <si>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</si>
  <si>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</si>
  <si>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</si>
  <si>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</si>
  <si>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</si>
  <si>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</si>
  <si>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</si>
  <si>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</si>
  <si>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</si>
  <si>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</si>
  <si>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</si>
  <si>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</si>
  <si>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</si>
  <si>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</si>
  <si>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</si>
  <si>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</si>
  <si>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</si>
  <si>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</si>
  <si>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</si>
  <si>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</si>
  <si>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</si>
  <si>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</si>
  <si>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</si>
  <si>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</si>
  <si>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</si>
  <si>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</si>
  <si>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</si>
  <si>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</si>
  <si>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</si>
  <si>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</si>
  <si>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</si>
  <si>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</si>
  <si>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</si>
  <si>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</si>
  <si>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</si>
  <si>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</si>
  <si>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</si>
  <si>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</si>
  <si>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</si>
  <si>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</si>
  <si>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</si>
  <si>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</si>
  <si>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</si>
  <si>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</si>
  <si>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</si>
  <si>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</si>
  <si>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</si>
  <si>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</si>
  <si>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</si>
  <si>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</si>
  <si>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</si>
  <si>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</si>
  <si>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</si>
  <si>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</si>
  <si>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</si>
  <si>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</si>
  <si>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</si>
  <si>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</si>
  <si>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</si>
  <si>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</si>
  <si>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</si>
  <si>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</si>
  <si>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</si>
  <si>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</si>
  <si>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</si>
  <si>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</si>
  <si>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</si>
  <si>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</si>
  <si>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</si>
  <si>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</si>
  <si>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</si>
  <si>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</si>
  <si>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</si>
  <si>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</si>
  <si>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</si>
  <si>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</si>
  <si>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</si>
  <si>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</si>
  <si>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</si>
  <si>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</si>
  <si>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</si>
  <si>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</si>
  <si>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</si>
  <si>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</si>
  <si>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</si>
  <si>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</si>
  <si>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</si>
  <si>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</si>
  <si>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</si>
  <si>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</si>
  <si>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</si>
  <si>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</si>
  <si>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</si>
  <si>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</si>
  <si>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</si>
  <si>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</si>
  <si>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</si>
  <si>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</si>
  <si>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</si>
  <si>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</si>
  <si>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</si>
  <si>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</si>
  <si>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</si>
  <si>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</si>
  <si>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</si>
  <si>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</si>
  <si>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</si>
  <si>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</si>
  <si>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</si>
  <si>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</si>
  <si>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</si>
  <si>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</si>
  <si>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</si>
  <si>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</si>
  <si>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</si>
  <si>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</si>
  <si>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</si>
  <si>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</si>
  <si>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</si>
  <si>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</si>
  <si>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</si>
  <si>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</si>
  <si>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</si>
  <si>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</si>
  <si>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</si>
  <si>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</si>
  <si>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</si>
  <si>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</si>
  <si>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</si>
  <si>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</si>
  <si>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</si>
  <si>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</si>
  <si>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</si>
  <si>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</si>
  <si>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</si>
  <si>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</si>
  <si>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</si>
  <si>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</si>
  <si>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</si>
  <si>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</si>
  <si>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</si>
  <si>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</si>
  <si>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</si>
  <si>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</si>
  <si>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</si>
  <si>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</si>
  <si>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</si>
  <si>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</si>
  <si>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</si>
  <si>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</si>
  <si>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</si>
  <si>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</si>
  <si>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</si>
  <si>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</si>
  <si>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</si>
  <si>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</si>
  <si>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</si>
  <si>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</si>
  <si>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</si>
  <si>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</si>
  <si>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</si>
  <si>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</si>
  <si>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</si>
  <si>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</si>
  <si>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</si>
  <si>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</si>
  <si>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</si>
  <si>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</si>
  <si>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</si>
  <si>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</si>
  <si>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</si>
  <si>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</si>
  <si>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</si>
  <si>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</si>
  <si>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</si>
  <si>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</si>
  <si>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</si>
  <si>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</si>
  <si>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</si>
  <si>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</si>
  <si>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</si>
  <si>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</si>
  <si>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</si>
  <si>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</si>
  <si>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</si>
  <si>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</si>
  <si>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</si>
  <si>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</si>
  <si>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</si>
  <si>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</si>
  <si>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</si>
  <si>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</si>
  <si>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</si>
  <si>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</si>
  <si>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</si>
  <si>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</si>
  <si>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</si>
  <si>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</si>
  <si>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</si>
  <si>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</si>
  <si>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</si>
  <si>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</si>
  <si>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</si>
  <si>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</si>
  <si>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</si>
  <si>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</si>
  <si>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</si>
  <si>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</si>
  <si>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</si>
  <si>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</si>
  <si>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</si>
  <si>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</si>
  <si>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</si>
  <si>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</si>
  <si>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</si>
  <si>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</si>
  <si>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</si>
  <si>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</si>
  <si>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</si>
  <si>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</si>
  <si>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</si>
  <si>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</si>
  <si>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</si>
  <si>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</si>
  <si>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</si>
  <si>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</si>
  <si>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</si>
  <si>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</si>
  <si>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</si>
  <si>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</si>
  <si>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</si>
  <si>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</si>
  <si>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</si>
  <si>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</si>
  <si>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</si>
  <si>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</si>
  <si>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</si>
  <si>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</si>
  <si>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</si>
  <si>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</si>
  <si>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</si>
  <si>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</si>
  <si>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</si>
  <si>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</si>
  <si>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</si>
  <si>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</si>
  <si>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</si>
  <si>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</si>
  <si>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</si>
  <si>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</si>
  <si>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</si>
  <si>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</si>
  <si>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</si>
  <si>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</si>
  <si>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</si>
  <si>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</si>
  <si>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</si>
  <si>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</si>
  <si>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</si>
  <si>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</si>
  <si>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</si>
  <si>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</si>
  <si>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</si>
  <si>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</si>
  <si>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</si>
  <si>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</si>
  <si>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</si>
  <si>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</si>
  <si>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</si>
  <si>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</si>
  <si>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</si>
  <si>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</si>
  <si>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</si>
  <si>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</si>
  <si>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</si>
  <si>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</si>
  <si>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</si>
  <si>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</si>
  <si>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</si>
  <si>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</si>
  <si>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</si>
  <si>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</si>
  <si>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</si>
  <si>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</si>
  <si>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</si>
  <si>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</si>
  <si>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</si>
  <si>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</si>
  <si>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</si>
  <si>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</si>
  <si>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</si>
  <si>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</si>
  <si>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</si>
  <si>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</si>
  <si>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</si>
  <si>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</si>
  <si>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</si>
  <si>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</si>
  <si>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</si>
  <si>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</si>
  <si>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</si>
  <si>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</si>
  <si>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</si>
  <si>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</si>
  <si>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</si>
  <si>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</si>
  <si>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</si>
  <si>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</si>
  <si>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</si>
  <si>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</si>
  <si>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</si>
  <si>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</si>
  <si>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</si>
  <si>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</si>
  <si>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</si>
  <si>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</si>
  <si>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</si>
  <si>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</si>
  <si>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</si>
  <si>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</si>
  <si>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</si>
  <si>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</si>
  <si>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</si>
  <si>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</si>
  <si>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</si>
  <si>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</si>
  <si>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</si>
  <si>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</si>
  <si>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</si>
  <si>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</si>
  <si>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</si>
  <si>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</si>
  <si>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</si>
  <si>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</si>
  <si>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</si>
  <si>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</si>
  <si>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</si>
  <si>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</si>
  <si>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</si>
  <si>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</si>
  <si>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</si>
  <si>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</si>
  <si>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</si>
  <si>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</si>
  <si>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</si>
  <si>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</si>
  <si>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</si>
  <si>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</si>
  <si>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</si>
  <si>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</si>
  <si>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</si>
  <si>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</si>
  <si>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</si>
  <si>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</si>
  <si>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</si>
  <si>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</si>
  <si>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</si>
  <si>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</si>
  <si>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</si>
  <si>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</si>
  <si>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</si>
  <si>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</si>
  <si>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</si>
  <si>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</si>
  <si>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</si>
  <si>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</si>
  <si>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</si>
  <si>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</si>
  <si>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</si>
  <si>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</si>
  <si>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</si>
  <si>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</si>
  <si>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</si>
  <si>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</si>
  <si>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</si>
  <si>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</si>
  <si>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</si>
  <si>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</si>
  <si>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</si>
  <si>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</si>
  <si>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</si>
  <si>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</si>
  <si>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</si>
  <si>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</si>
  <si>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</si>
  <si>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</si>
  <si>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</si>
  <si>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</si>
  <si>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</si>
  <si>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</si>
  <si>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</si>
  <si>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</si>
  <si>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</si>
  <si>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</si>
  <si>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</si>
  <si>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</si>
  <si>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</si>
  <si>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</si>
  <si>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</si>
  <si>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</si>
  <si>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</si>
  <si>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</si>
  <si>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</si>
  <si>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</si>
  <si>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</si>
  <si>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</si>
  <si>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</si>
  <si>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</si>
  <si>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</si>
  <si>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</si>
  <si>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</si>
  <si>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</si>
  <si>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</si>
  <si>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</si>
  <si>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</si>
  <si>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</si>
  <si>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</si>
  <si>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</si>
  <si>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</si>
  <si>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</si>
  <si>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</si>
  <si>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</si>
  <si>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</si>
  <si>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</si>
  <si>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</si>
  <si>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</si>
  <si>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</si>
  <si>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</si>
  <si>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</si>
  <si>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</si>
  <si>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</si>
  <si>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</si>
  <si>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</si>
  <si>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</si>
  <si>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</si>
  <si>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</si>
  <si>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</si>
  <si>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</si>
  <si>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</si>
  <si>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</si>
  <si>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</si>
  <si>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</si>
  <si>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</si>
  <si>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</si>
  <si>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</si>
  <si>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</si>
  <si>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</si>
  <si>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</si>
  <si>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</si>
  <si>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</si>
  <si>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</si>
  <si>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</si>
  <si>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</si>
  <si>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</si>
  <si>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</si>
  <si>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</si>
  <si>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</si>
  <si>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</si>
  <si>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</si>
  <si>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</si>
  <si>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</si>
  <si>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</si>
  <si>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</si>
  <si>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</si>
  <si>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</si>
  <si>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</si>
  <si>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</si>
  <si>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</si>
  <si>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</si>
  <si>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</si>
  <si>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</si>
  <si>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</si>
  <si>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</si>
  <si>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</si>
  <si>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</si>
  <si>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</si>
  <si>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</si>
  <si>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</si>
  <si>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</si>
  <si>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</si>
  <si>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</si>
  <si>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</si>
  <si>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</si>
  <si>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</si>
  <si>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</si>
  <si>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</si>
  <si>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</si>
  <si>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</si>
  <si>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</si>
  <si>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</si>
  <si>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</si>
  <si>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</si>
  <si>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</si>
  <si>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</si>
  <si>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</si>
  <si>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</si>
  <si>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</si>
  <si>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</si>
  <si>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</si>
  <si>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</si>
  <si>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</si>
  <si>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</si>
  <si>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</si>
  <si>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</si>
  <si>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</si>
  <si>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</si>
  <si>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</si>
  <si>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</si>
  <si>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</si>
  <si>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</si>
  <si>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</si>
  <si>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</si>
  <si>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</si>
  <si>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</si>
  <si>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</si>
  <si>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</si>
  <si>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</si>
  <si>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</si>
  <si>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</si>
  <si>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</si>
  <si>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</si>
  <si>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</si>
  <si>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</si>
  <si>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</si>
  <si>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</si>
  <si>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</si>
  <si>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</si>
  <si>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</si>
  <si>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</si>
  <si>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</si>
  <si>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</si>
  <si>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</si>
  <si>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</si>
  <si>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</si>
  <si>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</si>
  <si>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</si>
  <si>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</si>
  <si>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</si>
  <si>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</si>
  <si>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</si>
  <si>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</si>
  <si>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</si>
  <si>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</si>
  <si>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</si>
  <si>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</si>
  <si>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</si>
  <si>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</si>
  <si>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</si>
  <si>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</si>
  <si>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</si>
  <si>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</si>
  <si>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</si>
  <si>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</si>
  <si>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</si>
  <si>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</si>
  <si>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</si>
  <si>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</si>
  <si>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</si>
  <si>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</si>
  <si>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</si>
  <si>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</si>
  <si>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</si>
  <si>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</si>
  <si>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</si>
  <si>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</si>
  <si>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</si>
  <si>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</si>
  <si>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</si>
  <si>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</si>
  <si>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</si>
  <si>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</si>
  <si>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</si>
  <si>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</si>
  <si>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</si>
  <si>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</si>
  <si>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</si>
  <si>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</si>
  <si>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</si>
  <si>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</si>
  <si>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</si>
  <si>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</si>
  <si>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</si>
  <si>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</si>
  <si>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</si>
  <si>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</si>
  <si>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</si>
  <si>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</si>
  <si>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</si>
  <si>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</si>
  <si>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</si>
  <si>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</si>
  <si>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</si>
  <si>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</si>
  <si>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</si>
  <si>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</si>
  <si>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</si>
  <si>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</si>
  <si>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</si>
  <si>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</si>
  <si>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</si>
  <si>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</si>
  <si>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</si>
  <si>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</si>
  <si>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</si>
  <si>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</si>
  <si>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</si>
  <si>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</si>
  <si>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</si>
  <si>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</si>
  <si>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</si>
  <si>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</si>
  <si>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</si>
  <si>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</si>
  <si>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</si>
  <si>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</si>
  <si>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</si>
  <si>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</si>
  <si>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</si>
  <si>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</si>
  <si>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</si>
  <si>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</si>
  <si>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</si>
  <si>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</si>
  <si>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</si>
  <si>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</si>
  <si>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</si>
  <si>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</si>
  <si>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</si>
  <si>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</si>
  <si>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</si>
  <si>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</si>
  <si>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</si>
  <si>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</si>
  <si>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</si>
  <si>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</si>
  <si>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</si>
  <si>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</si>
  <si>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</si>
  <si>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</si>
  <si>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</si>
  <si>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</si>
  <si>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</si>
  <si>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</si>
  <si>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</si>
  <si>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</si>
  <si>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</si>
  <si>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</si>
  <si>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</si>
  <si>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</si>
  <si>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</si>
  <si>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</si>
  <si>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</si>
  <si>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</si>
  <si>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</si>
  <si>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</si>
  <si>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</si>
  <si>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</si>
  <si>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</si>
  <si>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</si>
  <si>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</si>
  <si>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</si>
  <si>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</si>
  <si>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</si>
  <si>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</si>
  <si>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</si>
  <si>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</si>
  <si>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</si>
  <si>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</si>
  <si>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</si>
  <si>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</si>
  <si>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</si>
  <si>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</si>
  <si>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</si>
  <si>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</si>
  <si>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</si>
  <si>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</si>
  <si>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</si>
  <si>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</si>
  <si>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</si>
  <si>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</si>
  <si>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</si>
  <si>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</si>
  <si>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</si>
  <si>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</si>
  <si>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</si>
  <si>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</si>
  <si>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</si>
  <si>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</si>
  <si>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</si>
  <si>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</si>
  <si>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</si>
  <si>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</si>
  <si>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</si>
  <si>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</si>
  <si>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</si>
  <si>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</si>
  <si>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</si>
  <si>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</si>
  <si>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</si>
  <si>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</si>
  <si>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</si>
  <si>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</si>
  <si>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</si>
  <si>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</si>
  <si>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</si>
  <si>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</si>
  <si>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</si>
  <si>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</si>
  <si>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</si>
  <si>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</si>
  <si>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</si>
  <si>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</si>
  <si>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</si>
  <si>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</si>
  <si>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</si>
  <si>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</si>
  <si>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</si>
  <si>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</si>
  <si>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</si>
  <si>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</si>
  <si>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</si>
  <si>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</si>
  <si>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</si>
  <si>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</si>
  <si>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</si>
  <si>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</si>
  <si>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</si>
  <si>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</si>
  <si>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</si>
  <si>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</si>
  <si>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</si>
  <si>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</si>
  <si>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</si>
  <si>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</si>
  <si>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</si>
  <si>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</si>
  <si>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</si>
  <si>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</si>
  <si>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</si>
  <si>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</si>
  <si>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</si>
  <si>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</si>
  <si>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</si>
  <si>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</si>
  <si>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</si>
  <si>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</si>
  <si>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</si>
  <si>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</si>
  <si>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</si>
  <si>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</si>
  <si>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</si>
  <si>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</si>
  <si>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</si>
  <si>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</si>
  <si>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</si>
  <si>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</si>
  <si>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</si>
  <si>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</si>
  <si>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</si>
  <si>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</si>
  <si>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</si>
  <si>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</si>
  <si>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</si>
  <si>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</si>
  <si>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</si>
  <si>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</si>
  <si>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</si>
  <si>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</si>
  <si>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</si>
  <si>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</si>
  <si>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</si>
  <si>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</si>
  <si>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</si>
  <si>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</si>
  <si>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</si>
  <si>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</si>
  <si>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</si>
  <si>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</si>
  <si>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</si>
  <si>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</si>
  <si>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</si>
  <si>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</si>
  <si>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</si>
  <si>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</si>
  <si>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</si>
  <si>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</si>
  <si>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</si>
  <si>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</si>
  <si>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</si>
  <si>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</si>
  <si>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</si>
  <si>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</si>
  <si>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</si>
  <si>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</si>
  <si>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</si>
  <si>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</si>
  <si>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</si>
  <si>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</si>
  <si>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</si>
  <si>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</si>
  <si>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</si>
  <si>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</si>
  <si>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</si>
  <si>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</si>
  <si>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</si>
  <si>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</si>
  <si>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</si>
  <si>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</si>
  <si>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</si>
  <si>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</si>
  <si>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</si>
  <si>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</si>
  <si>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</si>
  <si>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</si>
  <si>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</si>
  <si>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</si>
  <si>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</si>
  <si>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</si>
  <si>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</si>
  <si>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</si>
  <si>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</si>
  <si>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</si>
  <si>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</si>
  <si>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</si>
  <si>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</si>
  <si>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</si>
  <si>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</si>
  <si>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</si>
  <si>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</si>
  <si>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</si>
  <si>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</si>
  <si>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</si>
  <si>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</si>
  <si>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</si>
  <si>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</si>
  <si>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</si>
  <si>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</si>
  <si>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</si>
  <si>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</si>
  <si>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</si>
  <si>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</si>
  <si>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</si>
  <si>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</si>
  <si>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</si>
  <si>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</si>
  <si>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</si>
  <si>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</si>
  <si>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</si>
  <si>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</si>
  <si>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</si>
  <si>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</si>
  <si>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</si>
  <si>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</si>
  <si>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</si>
  <si>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</si>
  <si>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</si>
  <si>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</si>
  <si>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</si>
  <si>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</si>
  <si>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</si>
  <si>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</si>
  <si>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</si>
  <si>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</si>
  <si>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</si>
  <si>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</si>
  <si>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</si>
  <si>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</si>
  <si>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</si>
  <si>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</si>
  <si>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</si>
  <si>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</si>
  <si>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</si>
  <si>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</si>
  <si>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</si>
  <si>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</si>
  <si>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</si>
  <si>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</si>
  <si>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</si>
  <si>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</si>
  <si>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</si>
  <si>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</si>
  <si>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</si>
  <si>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</si>
  <si>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</si>
  <si>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</si>
  <si>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</si>
  <si>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</si>
  <si>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</si>
  <si>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</si>
  <si>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</si>
  <si>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</si>
  <si>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</si>
  <si>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</si>
  <si>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</si>
  <si>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</si>
  <si>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</si>
  <si>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</si>
  <si>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</si>
  <si>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</si>
  <si>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</si>
  <si>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</si>
  <si>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</si>
  <si>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</si>
  <si>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</si>
  <si>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</si>
  <si>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</si>
  <si>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</si>
  <si>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</si>
  <si>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</si>
  <si>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</si>
  <si>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</si>
  <si>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</si>
  <si>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</si>
  <si>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</si>
  <si>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</si>
  <si>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</si>
  <si>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</si>
  <si>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</si>
  <si>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</si>
  <si>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</si>
  <si>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</si>
  <si>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</si>
  <si>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</si>
  <si>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</si>
  <si>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</si>
  <si>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</si>
  <si>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</si>
  <si>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</si>
  <si>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</si>
  <si>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</si>
  <si>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</si>
  <si>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</si>
  <si>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</si>
  <si>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</si>
  <si>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</si>
  <si>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</si>
  <si>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</si>
  <si>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</si>
  <si>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</si>
  <si>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</si>
  <si>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</si>
  <si>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</si>
  <si>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</si>
  <si>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</si>
  <si>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</si>
  <si>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</si>
  <si>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</si>
  <si>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</si>
  <si>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</si>
  <si>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</si>
  <si>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</si>
  <si>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</si>
  <si>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</si>
  <si>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</si>
  <si>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</si>
  <si>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</si>
  <si>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</si>
  <si>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</si>
  <si>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</si>
  <si>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</si>
  <si>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</si>
  <si>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</si>
  <si>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</si>
  <si>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</si>
  <si>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</si>
  <si>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</si>
  <si>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</si>
  <si>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</si>
  <si>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</si>
  <si>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</si>
  <si>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</si>
  <si>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</si>
  <si>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</si>
  <si>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</si>
  <si>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</si>
  <si>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</si>
  <si>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</si>
  <si>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</si>
  <si>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</si>
  <si>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</si>
  <si>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</si>
  <si>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</si>
  <si>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</si>
  <si>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</si>
  <si>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</si>
  <si>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</si>
  <si>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</si>
  <si>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</si>
  <si>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</si>
  <si>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</si>
  <si>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</si>
  <si>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</si>
  <si>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</si>
  <si>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</si>
  <si>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</si>
  <si>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</si>
  <si>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</si>
  <si>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</si>
  <si>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</si>
  <si>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</si>
  <si>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</si>
  <si>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</si>
  <si>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</si>
  <si>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</si>
  <si>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</si>
  <si>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</si>
  <si>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</si>
  <si>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</si>
  <si>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</si>
  <si>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</si>
  <si>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</si>
  <si>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</si>
  <si>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</si>
  <si>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</si>
  <si>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</si>
  <si>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</si>
  <si>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</si>
  <si>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</si>
  <si>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</si>
  <si>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</si>
  <si>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</si>
  <si>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</si>
  <si>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</si>
  <si>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</si>
  <si>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</si>
  <si>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</si>
  <si>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</si>
  <si>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</si>
  <si>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</si>
  <si>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</si>
  <si>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</si>
  <si>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</si>
  <si>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</si>
  <si>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</si>
  <si>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</si>
  <si>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</si>
  <si>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</si>
  <si>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</si>
  <si>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</si>
  <si>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</si>
  <si>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</si>
  <si>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</si>
  <si>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</si>
  <si>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</si>
  <si>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</si>
  <si>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</si>
  <si>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</si>
  <si>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</si>
  <si>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</si>
  <si>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</si>
  <si>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</si>
  <si>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</si>
  <si>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</si>
  <si>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</si>
  <si>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</si>
  <si>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</si>
  <si>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</si>
  <si>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</si>
  <si>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</si>
  <si>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</si>
  <si>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</si>
  <si>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</si>
  <si>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</si>
  <si>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</si>
  <si>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</si>
  <si>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</si>
  <si>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</si>
  <si>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</si>
  <si>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</si>
  <si>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</si>
  <si>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</si>
  <si>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</si>
  <si>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</si>
  <si>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</si>
  <si>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</si>
  <si>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</si>
  <si>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</si>
  <si>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</si>
  <si>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</si>
  <si>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</si>
  <si>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</si>
  <si>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</si>
  <si>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</si>
  <si>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</si>
  <si>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</si>
  <si>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</si>
  <si>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</si>
  <si>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</si>
  <si>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</si>
  <si>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</si>
  <si>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</si>
  <si>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</si>
  <si>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</si>
  <si>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</si>
  <si>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</si>
  <si>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</si>
  <si>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</si>
  <si>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</si>
  <si>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</si>
  <si>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</si>
  <si>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</si>
  <si>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</si>
  <si>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</si>
  <si>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</si>
  <si>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</si>
  <si>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</si>
  <si>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</si>
  <si>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</si>
  <si>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</si>
  <si>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</si>
  <si>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</si>
  <si>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</si>
  <si>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</si>
  <si>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</si>
  <si>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</si>
  <si>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</si>
  <si>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</si>
  <si>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</si>
  <si>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</si>
  <si>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</si>
  <si>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</si>
  <si>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</si>
  <si>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</si>
  <si>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</si>
  <si>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</si>
  <si>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</si>
  <si>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</si>
  <si>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</si>
  <si>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</si>
  <si>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</si>
  <si>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</si>
  <si>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</si>
  <si>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</si>
  <si>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</si>
  <si>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</si>
  <si>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</si>
  <si>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</si>
  <si>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</si>
  <si>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</si>
  <si>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</si>
  <si>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</si>
  <si>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</si>
  <si>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</si>
  <si>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</si>
  <si>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</si>
  <si>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</si>
  <si>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</si>
  <si>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</si>
  <si>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</si>
  <si>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</si>
  <si>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</si>
  <si>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</si>
  <si>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</si>
  <si>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</si>
  <si>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</si>
  <si>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</si>
  <si>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</si>
  <si>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</si>
  <si>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</si>
  <si>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</si>
  <si>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</si>
  <si>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</si>
  <si>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</si>
  <si>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</si>
  <si>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</si>
  <si>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</si>
  <si>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</si>
  <si>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</si>
  <si>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</si>
  <si>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</si>
  <si>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</si>
  <si>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</si>
  <si>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</si>
  <si>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</si>
  <si>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</si>
  <si>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</si>
  <si>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</si>
  <si>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</si>
  <si>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</si>
  <si>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</si>
  <si>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</si>
  <si>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</si>
  <si>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</si>
  <si>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</si>
  <si>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</si>
  <si>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</si>
  <si>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</si>
  <si>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</si>
  <si>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</si>
  <si>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</si>
  <si>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</si>
  <si>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</si>
  <si>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</si>
  <si>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</si>
  <si>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</si>
  <si>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</si>
  <si>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</si>
  <si>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</si>
  <si>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</si>
  <si>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</si>
  <si>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</si>
  <si>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</si>
  <si>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</si>
  <si>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</si>
  <si>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</si>
  <si>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</si>
  <si>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</si>
  <si>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</si>
  <si>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</si>
  <si>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</si>
  <si>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</si>
  <si>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</si>
  <si>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</si>
  <si>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</si>
  <si>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</si>
  <si>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</si>
  <si>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</si>
  <si>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</si>
  <si>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</si>
  <si>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</si>
  <si>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</si>
  <si>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</si>
  <si>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</si>
  <si>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</si>
  <si>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</si>
  <si>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</si>
  <si>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</si>
  <si>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</si>
  <si>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</si>
  <si>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</si>
  <si>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</si>
  <si>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</si>
  <si>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</si>
  <si>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</si>
  <si>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</si>
  <si>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</si>
  <si>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</si>
  <si>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</si>
  <si>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</si>
  <si>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</si>
  <si>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</si>
  <si>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</si>
  <si>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</si>
  <si>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</si>
  <si>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</si>
  <si>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</si>
  <si>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</si>
  <si>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</si>
  <si>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</si>
  <si>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</si>
  <si>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</si>
  <si>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</si>
  <si>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</si>
  <si>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</si>
  <si>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</si>
  <si>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</si>
  <si>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</si>
  <si>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</si>
  <si>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</si>
  <si>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</si>
  <si>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</si>
  <si>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</si>
  <si>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</si>
  <si>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</si>
  <si>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</si>
  <si>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</si>
  <si>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</si>
  <si>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</si>
  <si>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</si>
  <si>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</si>
  <si>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</si>
  <si>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</si>
  <si>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</si>
  <si>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</si>
  <si>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</si>
  <si>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</si>
  <si>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</si>
  <si>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</si>
  <si>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</si>
  <si>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</si>
  <si>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</si>
  <si>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</si>
  <si>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</si>
  <si>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</si>
  <si>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</si>
  <si>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</si>
  <si>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</si>
  <si>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</si>
  <si>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</si>
  <si>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</si>
  <si>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</si>
  <si>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</si>
  <si>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</si>
  <si>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</si>
  <si>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</si>
  <si>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</si>
  <si>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</si>
  <si>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</si>
  <si>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</si>
  <si>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</si>
  <si>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</si>
  <si>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</si>
  <si>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</si>
  <si>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</si>
  <si>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</si>
  <si>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</si>
  <si>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</si>
  <si>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</si>
  <si>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</si>
  <si>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</si>
  <si>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</si>
  <si>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</si>
  <si>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</si>
  <si>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</si>
  <si>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</si>
  <si>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</si>
  <si>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</si>
  <si>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</si>
  <si>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</si>
  <si>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</si>
  <si>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</si>
  <si>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</si>
  <si>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</si>
  <si>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</si>
  <si>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</si>
  <si>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</si>
  <si>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</si>
  <si>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</si>
  <si>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</si>
  <si>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</si>
  <si>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</si>
  <si>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</si>
  <si>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</si>
  <si>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</si>
  <si>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</si>
  <si>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</si>
  <si>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</si>
  <si>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</si>
  <si>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</si>
  <si>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</si>
  <si>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</si>
  <si>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</si>
  <si>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</si>
  <si>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</si>
  <si>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</si>
  <si>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</si>
  <si>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</si>
  <si>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</si>
  <si>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</si>
  <si>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</si>
  <si>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</si>
  <si>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</si>
  <si>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</si>
  <si>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</si>
  <si>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</si>
  <si>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</si>
  <si>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</si>
  <si>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</si>
  <si>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</si>
  <si>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</si>
  <si>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</si>
  <si>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</si>
  <si>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</si>
  <si>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</si>
  <si>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</si>
  <si>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</si>
  <si>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</si>
  <si>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</si>
  <si>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</si>
  <si>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</si>
  <si>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</si>
  <si>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</si>
  <si>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</si>
  <si>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</si>
  <si>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</si>
  <si>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</si>
  <si>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</si>
  <si>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</si>
  <si>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</si>
  <si>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</si>
  <si>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</si>
  <si>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</si>
  <si>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</si>
  <si>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</si>
  <si>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</si>
  <si>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</si>
  <si>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</si>
  <si>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</si>
  <si>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</si>
  <si>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</si>
  <si>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</si>
  <si>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</si>
  <si>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</si>
  <si>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</si>
  <si>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</si>
  <si>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</si>
  <si>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</si>
  <si>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</si>
  <si>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</si>
  <si>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</si>
  <si>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</si>
  <si>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</si>
  <si>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</si>
  <si>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</si>
  <si>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</si>
  <si>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</si>
  <si>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</si>
  <si>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</si>
  <si>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</si>
  <si>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</si>
  <si>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</si>
  <si>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</si>
  <si>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</si>
  <si>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</si>
  <si>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</si>
  <si>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</si>
  <si>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</si>
  <si>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</si>
  <si>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</si>
  <si>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</si>
  <si>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</si>
  <si>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</si>
  <si>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</si>
  <si>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</si>
  <si>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</si>
  <si>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</si>
  <si>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</si>
  <si>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</si>
  <si>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</si>
  <si>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</si>
  <si>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</si>
  <si>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</si>
  <si>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</si>
  <si>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</si>
  <si>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</si>
  <si>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</si>
  <si>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</si>
  <si>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</si>
  <si>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</si>
  <si>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</si>
  <si>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</si>
  <si>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</si>
  <si>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</si>
  <si>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</si>
  <si>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</si>
  <si>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</si>
  <si>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</si>
  <si>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</si>
  <si>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</si>
  <si>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</si>
  <si>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</si>
  <si>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</si>
  <si>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</si>
  <si>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</si>
  <si>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</si>
  <si>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</si>
  <si>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</si>
  <si>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</si>
  <si>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</si>
  <si>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</si>
  <si>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</si>
  <si>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</si>
  <si>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</si>
  <si>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</si>
  <si>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</si>
  <si>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</si>
  <si>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</si>
  <si>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</si>
  <si>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</si>
  <si>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</si>
  <si>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</si>
  <si>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</si>
  <si>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</si>
  <si>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</si>
  <si>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</si>
  <si>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</si>
  <si>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</si>
  <si>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</si>
  <si>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</si>
  <si>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</si>
  <si>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</si>
  <si>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</si>
  <si>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</si>
  <si>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</si>
  <si>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</si>
  <si>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</si>
  <si>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</si>
  <si>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</si>
  <si>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</si>
  <si>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</si>
  <si>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</si>
  <si>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</si>
  <si>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</si>
  <si>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</si>
  <si>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</si>
  <si>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</si>
  <si>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</si>
  <si>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</si>
  <si>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</si>
  <si>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</si>
  <si>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</si>
  <si>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</si>
  <si>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</si>
  <si>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</si>
  <si>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</si>
  <si>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</si>
  <si>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</si>
  <si>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</si>
  <si>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</si>
  <si>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</si>
  <si>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</si>
  <si>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</si>
  <si>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</si>
  <si>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</si>
  <si>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</si>
  <si>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</si>
  <si>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</si>
  <si>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</si>
  <si>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</si>
  <si>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</si>
  <si>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</si>
  <si>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</si>
  <si>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</si>
  <si>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</si>
  <si>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</si>
  <si>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</si>
  <si>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</si>
  <si>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</si>
  <si>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</si>
  <si>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</si>
  <si>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</si>
  <si>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</si>
  <si>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</si>
  <si>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</si>
  <si>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</si>
  <si>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</si>
  <si>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</si>
  <si>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</si>
  <si>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</si>
  <si>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</si>
  <si>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</si>
  <si>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</si>
  <si>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</si>
  <si>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</si>
  <si>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</si>
  <si>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</si>
  <si>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</si>
  <si>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</si>
  <si>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</si>
  <si>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</si>
  <si>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</si>
  <si>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</si>
  <si>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</si>
  <si>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</si>
  <si>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</si>
  <si>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</si>
  <si>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</si>
  <si>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</si>
  <si>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</si>
  <si>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</si>
  <si>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</si>
  <si>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</si>
  <si>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</si>
  <si>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</si>
  <si>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</si>
  <si>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</si>
  <si>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</si>
  <si>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</si>
  <si>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</si>
  <si>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</si>
  <si>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</si>
  <si>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</si>
  <si>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</si>
  <si>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</si>
  <si>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</si>
  <si>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</si>
  <si>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</si>
  <si>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</si>
  <si>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</si>
  <si>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</si>
  <si>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</si>
  <si>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</si>
  <si>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</si>
  <si>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</si>
  <si>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</si>
  <si>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</si>
  <si>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</si>
  <si>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</si>
  <si>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</si>
  <si>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</si>
  <si>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</si>
  <si>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</si>
  <si>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</si>
  <si>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</si>
  <si>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</si>
  <si>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</si>
  <si>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</si>
  <si>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</si>
  <si>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</si>
  <si>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</si>
  <si>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</si>
  <si>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</si>
  <si>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</si>
  <si>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</si>
  <si>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</si>
  <si>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</si>
  <si>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</si>
  <si>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</si>
  <si>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</si>
  <si>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</si>
  <si>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</si>
  <si>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</si>
  <si>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</si>
  <si>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</si>
  <si>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</si>
  <si>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</si>
  <si>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</si>
  <si>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</si>
  <si>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</si>
  <si>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</si>
  <si>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</si>
  <si>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</si>
  <si>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</si>
  <si>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</si>
  <si>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</si>
  <si>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</si>
  <si>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</si>
  <si>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</si>
  <si>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</si>
  <si>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</si>
  <si>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</si>
  <si>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</si>
  <si>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</si>
  <si>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</si>
  <si>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</si>
  <si>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</si>
  <si>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</si>
  <si>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</si>
  <si>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</si>
  <si>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</si>
  <si>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</si>
  <si>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</si>
  <si>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</si>
  <si>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</si>
  <si>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</si>
  <si>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</si>
  <si>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</si>
  <si>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</si>
  <si>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</si>
  <si>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</si>
  <si>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</si>
  <si>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</si>
  <si>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</si>
  <si>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</si>
  <si>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</si>
  <si>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</si>
  <si>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</si>
  <si>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</si>
  <si>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</si>
  <si>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</si>
  <si>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</si>
  <si>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</si>
  <si>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</si>
  <si>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</si>
  <si>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</si>
  <si>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</si>
  <si>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</si>
  <si>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</si>
  <si>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</si>
  <si>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</si>
  <si>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</si>
  <si>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</si>
  <si>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</si>
  <si>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</si>
  <si>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</si>
  <si>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</si>
  <si>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</si>
  <si>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</si>
  <si>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</si>
  <si>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</si>
  <si>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</si>
  <si>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</si>
  <si>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</si>
  <si>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</si>
  <si>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</si>
  <si>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</si>
  <si>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</si>
  <si>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</si>
  <si>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</si>
  <si>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</si>
  <si>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</si>
  <si>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</si>
  <si>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</si>
  <si>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</si>
  <si>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</si>
  <si>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</si>
  <si>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</si>
  <si>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</si>
  <si>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</si>
  <si>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</si>
  <si>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</si>
  <si>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</si>
  <si>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</si>
  <si>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</si>
  <si>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</si>
  <si>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</si>
  <si>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</si>
  <si>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</si>
  <si>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</si>
  <si>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</si>
  <si>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</si>
  <si>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</si>
  <si>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</si>
  <si>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</si>
  <si>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</si>
  <si>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</si>
  <si>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</si>
  <si>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</si>
  <si>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</si>
  <si>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</si>
  <si>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</si>
  <si>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</si>
  <si>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</si>
  <si>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</si>
  <si>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</si>
  <si>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</si>
  <si>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</si>
  <si>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</si>
  <si>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</si>
  <si>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</si>
  <si>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</si>
  <si>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</si>
  <si>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</si>
  <si>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</si>
  <si>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</si>
  <si>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</si>
  <si>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</si>
  <si>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</si>
  <si>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</si>
  <si>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</si>
  <si>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</si>
  <si>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</si>
  <si>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</si>
  <si>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</si>
  <si>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</si>
  <si>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</si>
  <si>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</si>
  <si>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</si>
  <si>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</si>
  <si>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</si>
  <si>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</si>
  <si>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</si>
  <si>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</si>
  <si>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</si>
  <si>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</si>
  <si>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</si>
  <si>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</si>
  <si>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</si>
  <si>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</si>
  <si>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</si>
  <si>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</si>
  <si>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</si>
  <si>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</si>
  <si>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</si>
  <si>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</si>
  <si>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</si>
  <si>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</si>
  <si>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</si>
  <si>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</si>
  <si>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</si>
  <si>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</si>
  <si>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</si>
  <si>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</si>
  <si>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</si>
  <si>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</si>
  <si>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</si>
  <si>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</si>
  <si>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</si>
  <si>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</si>
  <si>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</si>
  <si>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</si>
  <si>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</si>
  <si>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</si>
  <si>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</si>
  <si>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</si>
  <si>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</si>
  <si>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</si>
  <si>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</si>
  <si>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</si>
  <si>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</si>
  <si>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</si>
  <si>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</si>
  <si>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</si>
  <si>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</si>
  <si>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</si>
  <si>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</si>
  <si>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</si>
  <si>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</si>
  <si>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</si>
  <si>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</si>
  <si>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</si>
  <si>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</si>
  <si>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</si>
  <si>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</si>
  <si>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</si>
  <si>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</si>
  <si>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</si>
  <si>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</si>
  <si>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</si>
  <si>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</si>
  <si>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</si>
  <si>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</si>
  <si>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</si>
  <si>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</si>
  <si>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</si>
  <si>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</si>
  <si>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</si>
  <si>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</si>
  <si>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</si>
  <si>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</si>
  <si>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</si>
  <si>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</si>
  <si>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</si>
  <si>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</si>
  <si>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</si>
  <si>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</si>
  <si>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</si>
  <si>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</si>
  <si>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</si>
  <si>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</si>
  <si>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</si>
  <si>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</si>
  <si>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</si>
  <si>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</si>
  <si>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</si>
  <si>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</si>
  <si>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</si>
  <si>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</si>
  <si>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</si>
  <si>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</si>
  <si>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</si>
  <si>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</si>
  <si>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</si>
  <si>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</si>
  <si>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</si>
  <si>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</si>
  <si>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</si>
  <si>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</si>
  <si>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</si>
  <si>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</si>
  <si>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</si>
  <si>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</si>
  <si>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</si>
  <si>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</si>
  <si>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</si>
  <si>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</si>
  <si>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</si>
  <si>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</si>
  <si>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</si>
  <si>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</si>
  <si>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</si>
  <si>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</si>
  <si>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</si>
  <si>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</si>
  <si>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</si>
  <si>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</si>
  <si>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</si>
  <si>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</si>
  <si>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</si>
  <si>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</si>
  <si>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</si>
  <si>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</si>
  <si>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</si>
  <si>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</si>
  <si>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</si>
  <si>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</si>
  <si>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</si>
  <si>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</si>
  <si>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</si>
  <si>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</si>
  <si>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</si>
  <si>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</si>
  <si>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</si>
  <si>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</si>
  <si>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</si>
  <si>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</si>
  <si>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</si>
  <si>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</si>
  <si>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</si>
  <si>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</si>
  <si>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</si>
  <si>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</si>
  <si>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</si>
  <si>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</si>
  <si>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</si>
  <si>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</si>
  <si>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</si>
  <si>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</si>
  <si>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</si>
  <si>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</si>
  <si>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</si>
  <si>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</si>
  <si>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</si>
  <si>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</si>
  <si>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</si>
  <si>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</si>
  <si>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</si>
  <si>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</si>
  <si>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</si>
  <si>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</si>
  <si>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</si>
  <si>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</si>
  <si>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</si>
  <si>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</si>
  <si>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</si>
  <si>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</si>
  <si>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</si>
  <si>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</si>
  <si>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</si>
  <si>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</si>
  <si>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</si>
  <si>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</si>
  <si>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</si>
  <si>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</si>
  <si>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</si>
  <si>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</si>
  <si>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</si>
  <si>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</si>
  <si>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</si>
  <si>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</si>
  <si>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</si>
  <si>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</si>
  <si>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</si>
  <si>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</si>
  <si>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</si>
  <si>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</si>
  <si>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</si>
  <si>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</si>
  <si>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</si>
  <si>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</si>
  <si>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</si>
  <si>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</si>
  <si>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</si>
  <si>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</si>
  <si>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</si>
  <si>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</si>
  <si>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</si>
  <si>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</si>
  <si>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</si>
  <si>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</si>
  <si>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</si>
  <si>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</si>
  <si>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</si>
  <si>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</si>
  <si>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</si>
  <si>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</si>
  <si>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</si>
  <si>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</si>
  <si>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</si>
  <si>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</si>
  <si>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</si>
  <si>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</si>
  <si>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</si>
  <si>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</si>
  <si>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</si>
  <si>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</si>
  <si>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</si>
  <si>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</si>
  <si>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</si>
  <si>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</si>
  <si>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</si>
  <si>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</si>
  <si>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</si>
  <si>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</si>
  <si>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</si>
  <si>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</si>
  <si>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</si>
  <si>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</si>
  <si>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</si>
  <si>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</si>
  <si>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</si>
  <si>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</si>
  <si>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</si>
  <si>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</si>
  <si>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</si>
  <si>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</si>
  <si>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</si>
  <si>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</si>
  <si>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</si>
  <si>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</si>
  <si>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</si>
  <si>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</si>
  <si>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</si>
  <si>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</si>
  <si>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</si>
  <si>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</si>
  <si>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</si>
  <si>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</si>
  <si>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</si>
  <si>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</si>
  <si>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</si>
  <si>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</si>
  <si>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</si>
  <si>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</si>
  <si>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</si>
  <si>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</si>
  <si>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</si>
  <si>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</si>
  <si>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</si>
  <si>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</si>
  <si>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</si>
  <si>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</si>
  <si>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</si>
  <si>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</si>
  <si>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</si>
  <si>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</si>
  <si>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</si>
  <si>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</si>
  <si>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</si>
  <si>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</si>
  <si>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</si>
  <si>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</si>
  <si>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</si>
  <si>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</si>
  <si>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</si>
  <si>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</si>
  <si>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</si>
  <si>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</si>
  <si>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</si>
  <si>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</si>
  <si>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</si>
  <si>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</si>
  <si>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</si>
  <si>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</si>
  <si>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</si>
  <si>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</si>
  <si>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</si>
  <si>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</si>
  <si>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</si>
  <si>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</si>
  <si>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</si>
  <si>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</si>
  <si>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</si>
  <si>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</si>
  <si>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</si>
  <si>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</si>
  <si>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</si>
  <si>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</si>
  <si>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</si>
  <si>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</si>
  <si>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</si>
  <si>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</si>
  <si>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</si>
  <si>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</si>
  <si>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</si>
  <si>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</si>
  <si>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</si>
  <si>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</si>
  <si>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</si>
  <si>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</si>
  <si>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</si>
  <si>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</si>
  <si>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</si>
  <si>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</si>
  <si>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</si>
  <si>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</si>
  <si>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</si>
  <si>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</si>
  <si>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</si>
  <si>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</si>
  <si>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</si>
  <si>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</si>
  <si>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</si>
  <si>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</si>
  <si>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</si>
  <si>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</si>
  <si>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</si>
  <si>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</si>
  <si>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</si>
  <si>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</si>
  <si>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</si>
  <si>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</si>
  <si>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</si>
  <si>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</si>
  <si>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</si>
  <si>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</si>
  <si>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</si>
  <si>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</si>
  <si>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</si>
  <si>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</si>
  <si>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</si>
  <si>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</si>
  <si>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</si>
  <si>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</si>
  <si>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</si>
  <si>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</si>
  <si>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</si>
  <si>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</si>
  <si>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</si>
  <si>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</si>
  <si>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</si>
  <si>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</si>
  <si>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</si>
  <si>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</si>
  <si>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</si>
  <si>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</si>
  <si>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</si>
  <si>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</si>
  <si>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</si>
  <si>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</si>
  <si>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</si>
  <si>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</si>
  <si>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</si>
  <si>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</si>
  <si>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</si>
  <si>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</si>
  <si>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</si>
  <si>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</si>
  <si>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</si>
  <si>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</si>
  <si>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</si>
  <si>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</si>
  <si>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</si>
  <si>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</si>
  <si>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</si>
  <si>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</si>
  <si>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</si>
  <si>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</si>
  <si>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</si>
  <si>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</si>
  <si>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</si>
  <si>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</si>
  <si>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</si>
  <si>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</si>
  <si>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</si>
  <si>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</si>
  <si>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</si>
  <si>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</si>
  <si>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</si>
  <si>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</si>
  <si>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</si>
  <si>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</si>
  <si>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</si>
  <si>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</si>
  <si>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</si>
  <si>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</si>
  <si>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</si>
  <si>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</si>
  <si>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</si>
  <si>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</si>
  <si>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</si>
  <si>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</si>
  <si>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</si>
  <si>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</si>
  <si>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</si>
  <si>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</si>
  <si>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</si>
  <si>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</si>
  <si>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</si>
  <si>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</si>
  <si>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</si>
  <si>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</si>
  <si>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</si>
  <si>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</si>
  <si>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</si>
  <si>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</si>
  <si>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</si>
  <si>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</si>
  <si>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</si>
  <si>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</si>
  <si>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</si>
  <si>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</si>
  <si>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</si>
  <si>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</si>
  <si>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</si>
  <si>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</si>
  <si>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</si>
  <si>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</si>
  <si>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</si>
  <si>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</si>
  <si>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</si>
  <si>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</si>
  <si>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</si>
  <si>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</si>
  <si>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</si>
  <si>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</si>
  <si>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</si>
  <si>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</si>
  <si>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</si>
  <si>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</si>
  <si>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</si>
  <si>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</si>
  <si>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</si>
  <si>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</si>
  <si>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</si>
  <si>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</si>
  <si>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</si>
  <si>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</si>
  <si>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</si>
  <si>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</si>
  <si>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</si>
  <si>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</si>
  <si>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</si>
  <si>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</si>
  <si>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</si>
  <si>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</si>
  <si>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</si>
  <si>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</si>
  <si>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</si>
  <si>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</si>
  <si>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</si>
  <si>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</si>
  <si>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</si>
  <si>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</si>
  <si>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</si>
  <si>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</si>
  <si>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</si>
  <si>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</si>
  <si>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</si>
  <si>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</si>
  <si>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</si>
  <si>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</si>
  <si>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</si>
  <si>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</si>
  <si>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</si>
  <si>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</si>
  <si>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</si>
  <si>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</si>
  <si>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</si>
  <si>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</si>
  <si>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</si>
  <si>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</si>
  <si>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</si>
  <si>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</si>
  <si>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</si>
  <si>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</si>
  <si>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</si>
  <si>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</si>
  <si>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</si>
  <si>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</si>
  <si>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</si>
  <si>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</si>
  <si>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</si>
  <si>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</si>
  <si>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</si>
  <si>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</si>
  <si>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</si>
  <si>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</si>
  <si>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</si>
  <si>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</si>
  <si>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</si>
  <si>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</si>
  <si>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</si>
  <si>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</si>
  <si>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</si>
  <si>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</si>
  <si>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</si>
  <si>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</si>
  <si>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</si>
  <si>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</si>
  <si>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</si>
  <si>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</si>
  <si>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</si>
  <si>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</si>
  <si>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</si>
  <si>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</si>
  <si>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</si>
  <si>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</si>
  <si>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</si>
  <si>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</si>
  <si>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</si>
  <si>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</si>
  <si>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</si>
  <si>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</si>
  <si>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</si>
  <si>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</si>
  <si>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</si>
  <si>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</si>
  <si>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</si>
  <si>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</si>
  <si>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</si>
  <si>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</si>
  <si>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</si>
  <si>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</si>
  <si>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</si>
  <si>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</si>
  <si>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</si>
  <si>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</si>
  <si>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</si>
  <si>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</si>
  <si>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</si>
  <si>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</si>
  <si>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</si>
  <si>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</si>
  <si>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</si>
  <si>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</si>
  <si>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</si>
  <si>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</si>
  <si>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</si>
  <si>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</si>
  <si>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</si>
  <si>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</si>
  <si>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</si>
  <si>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</si>
  <si>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</si>
  <si>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</si>
  <si>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</si>
  <si>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</si>
  <si>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</si>
  <si>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</si>
  <si>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</si>
  <si>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</si>
  <si>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</si>
  <si>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</si>
  <si>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</si>
  <si>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</si>
  <si>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</si>
  <si>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</si>
  <si>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</si>
  <si>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</si>
  <si>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</si>
  <si>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</si>
  <si>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</si>
  <si>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</si>
  <si>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</si>
  <si>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</si>
  <si>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</si>
  <si>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</si>
  <si>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</si>
  <si>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</si>
  <si>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</si>
  <si>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</si>
  <si>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</si>
  <si>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</si>
  <si>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</si>
  <si>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</si>
  <si>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</si>
  <si>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</si>
  <si>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</si>
  <si>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</si>
  <si>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</si>
  <si>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</si>
  <si>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</si>
  <si>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</si>
  <si>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</si>
  <si>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</si>
  <si>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</si>
  <si>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</si>
  <si>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</si>
  <si>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</si>
  <si>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</si>
  <si>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</si>
  <si>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</si>
  <si>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</si>
  <si>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</si>
  <si>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</si>
  <si>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</si>
  <si>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</si>
  <si>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</si>
  <si>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</si>
  <si>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</si>
  <si>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</si>
  <si>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</si>
  <si>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</si>
  <si>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</si>
  <si>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</si>
  <si>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</si>
  <si>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</si>
  <si>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</si>
  <si>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</si>
  <si>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</si>
  <si>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</si>
  <si>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</si>
  <si>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PCM-20251114-00000683</t>
  </si>
  <si>
    <t xml:space="preserve">EM team need 45 min </t>
  </si>
  <si>
    <t>PCM-20251114-00000196</t>
  </si>
  <si>
    <t>Minor</t>
  </si>
  <si>
    <t>Cell down due to One Rectifier ZTE module got faulty, team on the way to WH for repairing</t>
  </si>
  <si>
    <t>PCM-20251114-00000550</t>
  </si>
  <si>
    <t>At site power restored but site not giving up wait new TRM FB</t>
  </si>
  <si>
    <t>PCM-20251114-00000607</t>
  </si>
  <si>
    <t>mhl0134</t>
  </si>
  <si>
    <t>ETA 15 mins</t>
  </si>
  <si>
    <t>PCM-20251114-00000660</t>
  </si>
  <si>
    <t xml:space="preserve">ETA 130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</si>
</sst>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312.6434087962989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45975.591834722225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45975.591834722225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45975.591834722225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45975.591834722225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45975.591834722225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45975.591834722225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45975.591834722225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45975.591834722225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45975.591834722225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45975.591834722225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45975.591834722225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45975.591834722225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45975.591834722225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45975.591834722225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45975.591834722225</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45975.591834722225</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45975.591834722225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45975.591834722225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45975.591834722225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45975.591834722225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45975.591834722225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45975.591834722225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45975.591834722225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45975.591834722225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45975.591834722225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45975.591834722225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45975.591834722225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45975.591834722225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45975.591834722225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45975.591834722225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45975.591834722225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45975.591834722225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45975.591834722225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45975.591834722225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45975.591834722225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45975.591834722225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45975.591834722225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45975.591834722225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45975.591834722225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45975.591834722225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45975.591834722225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45975.591834722225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45975.591834722225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45975.591834722225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45975.591834722225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45975.591834722225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45975.591834722225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45975.591834722225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45975.591834722225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45975.591834722225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45975.591834722225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45975.591834722225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45975.591834722225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45975.591834722225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45975.591834722225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45975.591834722225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45975.591834722225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45975.591834722225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45975.591834722225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45975.591834722225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45975.591834722225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45975.591834722225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45975.591834722225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45975.591834722225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45975.591834722225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45975.591834722225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45975.591834722225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45975.591834722225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45975.591834722225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45975.591834722225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45975.591834722225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45975.591834722225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45975.591834722225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45975.591834722225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45975.591834722225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45975.591834722225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45975.591834722225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45975.591834722225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45975.591834722225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45975.591834722225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45975.591834722225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45975.591834722225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45975.591834722225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45975.591834722225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45975.591834722225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45975.591834722225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45975.591834722225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45975.591834722225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45975.591834722225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45975.591834722225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45975.591834722225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45975.591834722225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45975.591834722225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45975.591834722225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45975.591834722225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45975.591834722225</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150.59199675926357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0.9855500000048778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45975.591834722225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45975.591834722225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45975.591834722225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45975.591834722225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45975.591834722225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45975.591834722225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45975.591834722225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45975.591834722225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45975.591834722225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45975.591834722225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45975.591834722225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45975.591834722225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45975.591834722225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45975.591834722225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45975.591834722225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45975.591834722225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45975.591834722225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45975.591834722225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45975.591834722225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45975.591834722225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45975.591834722225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45975.591834722225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45975.591834722225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45975.591834722225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45975.591834722225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45975.591834722225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45975.591834722225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45975.591834722225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45975.591834722225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45975.591834722225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45975.591834722225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45975.591834722225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45975.591834722225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45975.591834722225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45975.591834722225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45975.591834722225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3" ca="1" si="0">IFERROR(NOW()-F2,"-")</f>
        <v>0.21788796296459623</v>
      </c>
      <c r="H2" s="22" t="s">
        <v>39108</v>
      </c>
      <c r="I2" s="19" t="str">
        <f>IFERROR(VLOOKUP(D2,DB!A:F,6,0),"")</f>
        <v>SCECO</v>
      </c>
      <c r="J2" s="18" t="str">
        <f>IFERROR(VLOOKUP(D2,DB!A:G,7,0),"")</f>
        <v>Dead</v>
      </c>
      <c r="K2" s="45" t="s">
        <v>39109</v>
      </c>
      <c r="L2" s="23" t="str">
        <f>IFERROR(VLOOKUP(D2,DB!A:I,9,0),"")</f>
        <v>Latis</v>
      </c>
    </row>
    <row r="3" spans="1:13" ht="15" customHeight="1">
      <c r="A3" s="19"/>
      <c r="B3" s="61" t="str">
        <f>IFERROR(VLOOKUP(D3,DB!A:K,11,0),"")</f>
        <v/>
      </c>
      <c r="C3" s="18"/>
      <c r="D3" s="61"/>
      <c r="E3" s="18"/>
      <c r="F3" s="20"/>
      <c r="G3" s="21">
        <f t="shared" ca="1" si="0"/>
        <v>45975.591834722225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45975.591834722225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45975.591834722225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45975.591834722225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45975.591834722225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45975.591834722225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45975.591834722225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45975.591834722225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45975.591834722225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45975.591834722225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45975.591834722225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45975.591834722225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45975.591834722225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45975.591834722225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45975.591834722225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45975.591834722225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45975.591834722225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45975.591834722225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45975.591834722225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45975.591834722225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45975.591834722225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45975.591834722225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45975.591834722225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45975.591834722225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45975.591834722225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45975.591834722225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45975.591834722225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45975.591834722225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45975.591834722225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45975.591834722225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45975.591834722225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45975.591834722225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45975.591834722225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45975.591834722225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45975.591834722225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45975.591834722225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45975.591834722225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45975.591834722225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45975.591834722225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45975.591834722225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45975.591834722225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45975.591834722225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45975.591834722225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45975.591834722225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45975.591834722225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45975.591834722225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45975.591834722225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45975.591834722225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45975.591834722225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45975.591834722225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45975.591834722225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45975.591834722225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45975.591834722225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45975.591834722225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45975.591834722225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45975.591834722225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45975.591834722225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45975.591834722225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45975.591834722225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45975.591834722225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45975.591834722225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45975.591834722225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45975.591834722225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45975.591834722225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45975.591834722225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45975.591834722225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45975.591834722225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45975.591834722225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45975.591834722225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45975.591834722225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45975.591834722225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45975.591834722225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45975.591834722225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45975.591834722225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45975.591834722225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45975.591834722225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45975.591834722225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45975.591834722225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45975.591834722225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45975.591834722225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45975.591834722225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45975.591834722225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45975.591834722225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45975.591834722225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45975.591834722225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45975.591834722225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45975.591834722225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45975.591834722225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45975.591834722225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45975.591834722225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45975.591834722225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45975.591834722225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45975.591834722225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45975.591834722225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45975.591834722225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45975.591834722225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45975.591834722225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45975.591834722225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45975.591834722225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45975.591834722225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45975.591834722225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45975.591834722225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45975.591834722225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45975.591834722225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45975.591834722225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45975.591834722225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45975.591834722225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45975.591834722225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45975.591834722225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45975.591834722225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45975.591834722225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45975.591834722225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45975.591834722225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45975.591834722225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45975.591834722225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45975.591834722225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45975.591834722225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45975.591834722225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45975.591834722225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45975.591834722225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45975.591834722225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45975.591834722225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45975.591834722225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45975.591834722225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45975.591834722225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45975.591834722225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45975.591834722225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45975.591834722225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45975.591834722225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45975.591834722225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45975.591834722225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45975.591834722225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45975.591834722225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45975.591834722225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45975.591834722225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45975.591834722225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45975.591834722225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45975.591834722225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45975.591834722225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45975.591834722225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45975.591834722225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45975.591834722225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45975.591834722225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45975.591834722225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45975.591834722225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45975.591834722225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45975.591834722225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45975.591834722225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45975.591834722225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45975.591834722225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45975.591834722225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45975.591834722225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45975.591834722225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45975.591834722225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45975.591834722225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45975.591834722225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45975.591834722225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45975.591834722225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45975.591834722225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45975.591834722225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45975.591834722225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45975.591834722225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45975.591834722225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45975.591834722225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45975.591834722225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45975.591834722225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45975.591834722225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45975.591834722225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45975.591834722225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45975.591834722225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45975.591834722225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45975.591834722225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45975.591834722225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45975.591834722225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45975.591834722225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45975.591834722225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45975.591834722225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45975.591834722225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45975.591834722225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45975.591834722225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45975.591834722225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45975.591834722225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45975.591834722225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45975.591834722225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45975.591834722225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45975.591834722225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45975.591834722225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45975.591834722225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45975.591834722225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45975.591834722225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45975.591834722225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45975.591834722225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45975.591834722225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45975.591834722225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45975.591834722225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45975.591834722225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45975.591834722225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45975.591834722225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45975.591834722225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45975.591834722225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45975.591834722225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45975.591834722225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45975.591834722225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45975.591834722225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45975.591834722225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45975.591834722225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45975.591834722225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45975.591834722225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45975.591834722225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45975.591834722225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45975.591834722225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45975.591834722225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45975.591834722225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45975.591834722225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45975.591834722225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45975.591834722225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45975.591834722225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45975.591834722225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45975.591834722225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45975.591834722225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45975.591834722225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45975.591834722225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45975.591834722225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45975.591834722225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45975.591834722225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45975.591834722225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45975.591834722225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45975.591834722225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45975.591834722225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45975.591834722225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45975.591834722225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45975.591834722225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45975.591834722225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45975.591834722225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45975.591834722225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45975.591834722225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45975.591834722225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45975.591834722225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45975.591834722225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45975.591834722225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45975.591834722225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45975.591834722225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45975.591834722225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45975.591834722225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45975.591834722225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45975.591834722225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45975.591834722225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45975.591834722225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45975.591834722225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45975.591834722225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45975.591834722225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45975.591834722225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45975.591834722225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45975.591834722225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45975.591834722225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45975.591834722225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45975.591834722225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45975.591834722225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45975.591834722225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45975.591834722225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45975.591834722225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45975.591834722225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45975.591834722225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45975.591834722225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45975.591834722225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45975.591834722225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45975.591834722225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45975.591834722225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45975.591834722225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45975.591834722225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45975.591834722225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45975.591834722225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45975.591834722225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45975.591834722225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45975.591834722225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45975.591834722225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45975.591834722225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45975.591834722225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45975.591834722225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45975.591834722225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45975.591834722225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45975.591834722225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45975.591834722225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45975.591834722225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45975.591834722225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45975.591834722225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45975.591834722225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45975.591834722225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45975.591834722225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45975.591834722225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45975.591834722225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45975.591834722225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45975.591834722225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45975.591834722225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45975.591834722225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45975.591834722225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45975.591834722225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45975.591834722225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45975.591834722225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45975.591834722225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45975.591834722225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45975.591834722225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45975.591834722225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45975.591834722225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45975.591834722225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45975.591834722225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45975.591834722225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45975.591834722225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45975.591834722225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45975.591834722225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45975.591834722225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45975.591834722225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45975.591834722225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45975.591834722225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45975.591834722225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45975.591834722225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45975.591834722225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45975.591834722225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45975.591834722225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45975.591834722225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45975.591834722225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45975.591834722225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45975.591834722225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45975.591834722225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45975.591834722225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45975.591834722225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45975.591834722225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45975.591834722225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45975.591834722225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45975.591834722225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45975.591834722225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45975.591834722225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45975.591834722225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45975.591834722225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45975.591834722225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45975.591834722225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45975.591834722225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45975.591834722225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45975.591834722225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45975.591834722225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45975.591834722225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45975.591834722225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45975.591834722225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45975.591834722225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45975.591834722225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45975.591834722225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45975.591834722225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45975.591834722225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45975.591834722225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45975.591834722225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45975.591834722225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45975.591834722225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45975.591834722225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45975.591834722225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45975.591834722225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45975.591834722225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45975.591834722225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45975.591834722225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45975.591834722225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45975.591834722225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45975.591834722225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45975.591834722225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45975.591834722225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45975.591834722225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45975.591834722225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45975.591834722225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45975.591834722225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45975.591834722225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45975.591834722225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45975.591834722225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45975.591834722225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45975.591834722225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45975.591834722225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45975.591834722225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45975.591834722225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45975.591834722225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45975.591834722225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45975.591834722225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45975.591834722225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45975.591834722225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45975.591834722225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45975.591834722225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45975.591834722225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45975.591834722225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45975.591834722225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45975.591834722225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45975.591834722225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45975.591834722225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45975.591834722225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45975.591834722225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45975.591834722225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45975.591834722225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45975.591834722225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45975.591834722225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45975.591834722225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45975.591834722225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45975.591834722225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45975.591834722225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45975.591834722225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45975.591834722225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45975.591834722225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45975.591834722225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45975.591834722225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45975.591834722225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45975.591834722225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45975.591834722225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45975.591834722225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45975.591834722225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45975.591834722225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45975.591834722225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45975.591834722225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45975.591834722225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45975.591834722225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45975.591834722225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45975.591834722225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45975.591834722225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45975.591834722225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45975.591834722225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45975.591834722225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45975.591834722225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45975.591834722225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45975.591834722225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45975.591834722225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45975.591834722225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45975.591834722225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45975.591834722225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45975.591834722225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45975.591834722225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45975.591834722225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45975.591834722225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45975.591834722225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45975.591834722225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45975.591834722225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45975.591834722225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45975.591834722225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45975.591834722225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45975.591834722225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45975.591834722225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45975.591834722225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45975.591834722225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45975.591834722225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45975.591834722225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45975.591834722225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45975.591834722225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45975.591834722225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45975.591834722225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45975.591834722225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45975.591834722225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45975.591834722225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45975.591834722225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45975.591834722225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45975.591834722225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45975.591834722225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45975.591834722225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45975.591834722225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45975.591834722225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45975.591834722225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45975.591834722225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45975.591834722225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45975.591834722225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45975.591834722225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45975.591834722225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45975.591834722225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45975.591834722225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45975.591834722225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45975.591834722225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45975.591834722225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45975.591834722225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45975.591834722225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45975.591834722225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45975.591834722225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45975.591834722225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45975.591834722225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45975.591834722225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45975.591834722225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45975.591834722225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45975.591834722225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45975.591834722225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45975.591834722225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45975.591834722225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45975.591834722225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45975.591834722225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45975.591834722225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45975.591834722225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45975.591834722225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45975.591834722225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45975.591834722225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45975.591834722225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45975.591834722225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45975.591834722225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45975.591834722225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45975.591834722225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45975.591834722225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45975.591834722225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45975.591834722225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45975.591834722225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45975.591834722225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45975.591834722225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45975.591834722225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45975.591834722225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45975.591834722225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45975.591834722225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45975.591834722225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45975.591834722225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45975.591834722225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45975.591834722225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45975.591834722225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45975.591834722225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45975.591834722225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45975.591834722225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45975.591834722225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45975.591834722225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45975.591834722225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45975.591834722225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45975.591834722225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45975.591834722225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45975.591834722225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45975.591834722225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45975.591834722225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45975.591834722225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45975.591834722225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45975.591834722225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45975.591834722225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45975.591834722225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45975.591834722225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45975.591834722225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45975.591834722225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45975.591834722225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45975.591834722225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45975.591834722225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45975.591834722225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45975.591834722225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45975.591834722225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45975.591834722225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45975.591834722225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45975.591834722225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45975.591834722225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45975.591834722225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45975.591834722225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45975.591834722225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45975.591834722225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45975.591834722225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45975.591834722225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45975.591834722225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45975.591834722225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45975.591834722225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45975.591834722225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45975.591834722225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45975.591834722225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45975.591834722225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45975.591834722225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45975.591834722225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45975.591834722225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45975.591834722225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45975.591834722225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45975.591834722225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45975.591834722225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45975.591834722225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45975.591834722225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45975.591834722225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45975.591834722225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45975.591834722225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45975.591834722225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45975.591834722225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45975.591834722225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45975.591834722225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45975.591834722225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45975.591834722225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45975.591834722225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45975.591834722225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45975.591834722225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45975.591834722225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45975.591834722225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45975.591834722225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45975.591834722225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45975.591834722225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45975.591834722225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45975.591834722225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45975.591834722225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45975.591834722225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45975.591834722225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45975.591834722225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45975.591834722225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45975.591834722225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45975.591834722225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45975.591834722225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45975.591834722225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45975.591834722225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45975.591834722225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45975.591834722225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45975.591834722225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45975.591834722225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45975.591834722225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45975.591834722225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45975.591834722225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45975.591834722225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45975.591834722225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45975.591834722225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45975.591834722225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45975.591834722225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45975.591834722225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45975.591834722225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45975.591834722225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45975.591834722225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45975.591834722225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45975.591834722225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45975.591834722225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45975.591834722225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45975.591834722225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45975.591834722225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45975.591834722225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45975.591834722225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45975.591834722225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45975.591834722225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45975.591834722225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45975.591834722225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45975.591834722225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45975.591834722225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45975.591834722225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45975.591834722225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45975.591834722225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45975.591834722225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45975.591834722225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45975.591834722225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45975.591834722225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45975.591834722225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45975.591834722225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45975.591834722225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45975.591834722225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45975.591834722225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45975.591834722225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45975.591834722225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45975.591834722225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45975.591834722225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45975.591834722225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45975.591834722225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45975.591834722225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45975.591834722225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45975.591834722225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45975.591834722225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45975.591834722225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45975.591834722225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45975.591834722225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45975.591834722225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45975.591834722225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45975.591834722225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45975.591834722225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45975.591834722225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45975.591834722225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45975.591834722225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45975.591834722225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45975.591834722225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45975.591834722225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45975.591834722225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45975.591834722225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45975.591834722225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45975.591834722225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45975.591834722225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45975.591834722225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45975.591834722225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45975.591834722225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45975.591834722225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45975.591834722225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45975.591834722225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45975.591834722225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45975.591834722225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45975.591834722225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45975.591834722225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45975.591834722225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45975.591834722225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45975.591834722225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45975.591834722225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45975.591834722225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45975.591834722225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45975.591834722225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45975.591834722225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45975.591834722225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45975.591834722225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45975.591834722225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45975.591834722225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45975.591834722225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45975.591834722225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45975.591834722225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45975.591834722225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45975.591834722225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45975.591834722225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45975.591834722225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45975.591834722225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45975.591834722225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45975.591834722225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45975.591834722225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45975.591834722225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45975.591834722225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45975.591834722225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45975.591834722225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45975.591834722225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45975.591834722225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45975.591834722225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45975.591834722225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45975.591834722225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45975.591834722225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45975.591834722225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45975.591834722225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45975.591834722225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45975.591834722225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45975.591834722225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45975.591834722225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45975.591834722225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45975.591834722225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45975.591834722225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45975.591834722225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45975.591834722225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45975.591834722225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45975.591834722225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45975.591834722225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45975.591834722225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45975.591834722225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45975.591834722225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45975.591834722225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45975.591834722225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45975.591834722225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45975.591834722225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45975.591834722225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45975.591834722225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45975.591834722225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45975.591834722225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45975.591834722225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45975.591834722225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45975.591834722225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45975.591834722225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45975.591834722225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45975.591834722225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45975.591834722225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45975.591834722225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45975.591834722225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45975.591834722225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45975.591834722225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45975.591834722225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45975.591834722225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45975.591834722225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45975.591834722225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45975.591834722225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45975.591834722225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45975.591834722225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45975.591834722225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45975.591834722225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45975.591834722225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45975.591834722225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45975.591834722225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45975.591834722225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45975.591834722225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45975.591834722225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45975.591834722225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45975.591834722225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45975.591834722225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45975.591834722225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45975.591834722225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45975.591834722225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45975.591834722225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45975.591834722225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45975.591834722225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45975.591834722225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45975.591834722225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45975.591834722225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45975.591834722225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45975.591834722225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45975.591834722225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45975.591834722225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45975.591834722225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45975.591834722225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45975.591834722225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45975.591834722225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45975.591834722225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45975.591834722225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45975.591834722225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45975.591834722225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45975.591834722225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45975.591834722225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45975.591834722225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45975.591834722225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45975.591834722225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45975.591834722225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45975.591834722225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45975.591834722225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45975.591834722225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45975.591834722225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45975.591834722225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45975.591834722225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45975.591834722225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45975.591834722225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45975.591834722225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45975.591834722225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45975.591834722225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45975.591834722225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45975.591834722225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45975.591834722225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45975.591834722225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45975.591834722225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45975.591834722225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45975.591834722225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45975.591834722225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45975.591834722225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45975.591834722225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45975.591834722225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45975.591834722225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45975.591834722225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45975.591834722225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45975.591834722225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45975.591834722225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45975.591834722225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45975.591834722225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45975.591834722225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45975.591834722225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45975.591834722225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45975.591834722225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45975.591834722225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45975.591834722225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45975.591834722225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45975.591834722225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45975.591834722225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45975.591834722225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45975.591834722225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45975.591834722225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45975.591834722225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45975.591834722225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45975.591834722225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45975.591834722225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45975.591834722225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45975.591834722225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45975.591834722225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45975.591834722225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45975.591834722225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45975.591834722225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45975.591834722225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45975.591834722225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45975.591834722225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45975.591834722225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45975.591834722225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45975.591834722225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45975.591834722225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45975.591834722225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45975.591834722225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45975.591834722225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45975.591834722225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45975.591834722225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45975.591834722225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45975.591834722225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45975.591834722225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45975.591834722225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45975.591834722225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45975.591834722225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45975.591834722225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45975.591834722225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45975.591834722225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45975.591834722225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45975.591834722225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45975.591834722225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45975.591834722225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45975.591834722225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45975.591834722225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45975.591834722225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45975.591834722225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45975.591834722225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45975.591834722225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45975.591834722225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45975.591834722225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45975.591834722225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45975.591834722225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45975.591834722225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45975.591834722225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45975.591834722225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45975.591834722225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45975.591834722225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45975.591834722225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45975.591834722225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45975.591834722225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45975.591834722225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45975.591834722225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45975.591834722225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45975.591834722225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45975.591834722225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45975.591834722225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45975.591834722225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45975.591834722225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45975.591834722225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45975.591834722225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45975.591834722225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45975.591834722225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45975.591834722225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45975.591834722225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45975.591834722225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45975.591834722225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45975.591834722225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45975.591834722225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45975.591834722225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45975.591834722225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45975.591834722225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45975.591834722225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45975.591834722225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45975.591834722225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45975.591834722225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45975.591834722225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45975.591834722225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45975.591834722225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45975.591834722225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45975.591834722225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45975.591834722225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45975.591834722225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45975.591834722225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45975.591834722225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45975.591834722225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45975.591834722225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45975.591834722225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45975.591834722225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45975.591834722225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45975.591834722225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45975.591834722225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45975.591834722225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45975.591834722225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45975.591834722225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45975.591834722225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45975.591834722225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45975.591834722225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45975.591834722225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45975.591834722225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45975.591834722225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45975.591834722225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45975.591834722225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45975.591834722225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45975.591834722225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45975.591834722225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45975.591834722225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45975.591834722225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45975.591834722225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45975.591834722225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45975.591834722225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45975.591834722225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45975.591834722225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45975.591834722225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45975.591834722225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45975.591834722225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45975.591834722225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45975.591834722225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45975.591834722225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45975.591834722225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45975.591834722225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45975.591834722225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45975.591834722225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45975.591834722225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45975.591834722225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45975.591834722225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45975.591834722225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45975.591834722225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45975.591834722225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45975.591834722225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45975.591834722225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45975.591834722225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45975.591834722225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45975.591834722225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45975.591834722225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45975.591834722225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45975.591834722225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45975.591834722225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45975.591834722225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45975.591834722225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45975.591834722225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45975.591834722225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45975.591834722225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45975.591834722225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45975.591834722225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45975.591834722225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45975.591834722225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45975.591834722225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45975.591834722225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45975.591834722225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45975.591834722225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45975.591834722225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45975.591834722225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45975.591834722225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45975.591834722225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45975.591834722225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45975.591834722225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45975.591834722225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45975.591834722225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45975.591834722225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45975.591834722225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45975.591834722225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45975.591834722225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45975.591834722225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45975.591834722225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45975.591834722225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45975.591834722225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45975.591834722225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45975.591834722225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45975.591834722225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45975.591834722225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45975.591834722225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45975.591834722225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45975.591834722225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45975.591834722225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45975.591834722225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45975.591834722225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45975.591834722225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45975.591834722225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45975.591834722225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45975.591834722225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45975.591834722225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45975.591834722225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45975.591834722225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45975.591834722225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45975.591834722225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45975.591834722225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45975.591834722225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45975.591834722225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45975.591834722225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45975.591834722225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45975.591834722225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45975.591834722225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45975.591834722225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45975.591834722225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45975.591834722225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45975.591834722225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45975.591834722225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45975.591834722225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45975.591834722225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45975.591834722225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45975.591834722225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45975.591834722225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45975.591834722225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45975.591834722225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45975.591834722225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45975.591834722225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45975.591834722225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45975.591834722225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45975.591834722225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45975.591834722225</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272.11111712962884</v>
      </c>
      <c r="H2" s="96">
        <v>45703.474768518521</v>
      </c>
      <c r="I2" s="96" t="str">
        <f>IFERROR(VLOOKUP(D2,DB!A:F,6,0),"")</f>
        <v>SCECO</v>
      </c>
      <c r="J2" s="96" t="str">
        <f>IFERROR(VLOOKUP(D2,DB!A:G,7,0),"")</f>
        <v>Dead</v>
      </c>
      <c r="K2" s="98" t="s">
        <v>39111</v>
      </c>
      <c r="L2" s="92" t="str">
        <f>IFERROR(VLOOKUP(D2,DB!A:I,9,0),"")</f>
        <v>Latis</v>
      </c>
    </row>
    <row r="3" spans="1:16" ht="15" customHeight="1">
      <c r="A3" s="135"/>
      <c r="B3" s="135" t="str">
        <f>IFERROR(VLOOKUP(D3,DB!A:K,11,0),"")</f>
        <v/>
      </c>
      <c r="C3" s="94"/>
      <c r="D3" s="92"/>
      <c r="E3" s="95"/>
      <c r="F3" s="96"/>
      <c r="G3" s="97">
        <f ca="1">IFERROR(NOW()-F3,"")</f>
        <v>45975.591834722225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45975.591834722225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45975.591834722225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45975.591834722225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45975.591834722225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45975.591834722225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45975.591834722225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45975.591834722225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45975.591834722225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45975.591834722225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39112</v>
      </c>
      <c r="E13" s="95"/>
      <c r="F13" s="96"/>
      <c r="G13" s="97">
        <f ca="1">IFERROR(NOW()-F13,"")</f>
        <v>45975.591834722225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45975.591834722225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45975.591834722225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45975.591834722225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45975.591834722225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45975.591834722225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45975.591834722225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45975.591834722225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45975.591834722225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45975.591834722225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45975.591834722225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45975.591834722225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45975.591834722225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45975.591834722225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45975.591834722225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45975.591834722225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45975.591834722225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45975.591834722225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45975.591834722225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45975.591834722225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45975.591834722225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45975.591834722225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45975.591834722225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45975.591834722225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45975.591834722225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45975.591834722225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45975.591834722225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45975.591834722225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45975.591834722225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45975.591834722225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45975.591834722225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45975.591834722225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45975.591834722225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45975.591834722225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45975.591834722225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45975.591834722225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45975.591834722225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45975.591834722225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45975.591834722225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45975.591834722225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tabSelected="1" workbookViewId="0">
      <selection activeCell="K13" sqref="K1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83.759774537036719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49.402957407408394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 ca="1" si="1">IFERROR(NOW()-F4,"")</f>
        <v>26.930723611112626</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33090</v>
      </c>
      <c r="E6" s="124" t="s">
        <v>39021</v>
      </c>
      <c r="F6" s="158">
        <v>45975.587025462963</v>
      </c>
      <c r="G6" s="126">
        <f t="shared" ref="G6:G66" ca="1" si="2">IFERROR(NOW()-F6,"")</f>
        <v>4.8092592624016106E-3</v>
      </c>
      <c r="H6" s="125">
        <v>45975.58121527778</v>
      </c>
      <c r="I6" s="124" t="str">
        <f>IFERROR(VLOOKUP(D6,DB!A:F,6,0),"")</f>
        <v>SCECO</v>
      </c>
      <c r="J6" s="124" t="str">
        <f>IFERROR(VLOOKUP(D6,DB!A:G,7,0),"")</f>
        <v>Dead</v>
      </c>
      <c r="K6" s="124" t="s">
        <v>39122</v>
      </c>
      <c r="L6" s="124" t="str">
        <f>IFERROR(VLOOKUP(D6,DB!A:I,9,0),"")</f>
        <v>Latis</v>
      </c>
    </row>
    <row r="7" spans="1:13">
      <c r="A7" s="124"/>
      <c r="B7" s="124" t="str">
        <f>IFERROR(VLOOKUP(D7,DB!A:K,11,0),"")</f>
        <v/>
      </c>
      <c r="C7" s="124"/>
      <c r="D7" s="124"/>
      <c r="E7" s="124"/>
      <c r="F7" s="124"/>
      <c r="G7" s="126">
        <f t="shared" ca="1" si="2"/>
        <v>45975.591834722225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45975.591834722225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45975.591834722225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45975.591834722225</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45975.591834722225</v>
      </c>
      <c r="H11" s="125"/>
      <c r="I11" s="124" t="str">
        <f>IFERROR(VLOOKUP(D11,DB!A:F,6,0),"")</f>
        <v/>
      </c>
      <c r="J11" s="124" t="str">
        <f>IFERROR(VLOOKUP(D11,DB!A:G,7,0),"")</f>
        <v/>
      </c>
      <c r="K11" s="124"/>
      <c r="L11" s="124" t="str">
        <f>IFERROR(VLOOKUP(D11,DB!A:I,9,0),"")</f>
        <v/>
      </c>
    </row>
    <row r="12" spans="1:13">
      <c r="A12" s="124"/>
      <c r="B12" s="124" t="str">
        <f>IFERROR(VLOOKUP(D12,DB!A:K,11,0),"")</f>
        <v/>
      </c>
      <c r="C12" s="124"/>
      <c r="D12" s="156"/>
      <c r="E12" s="124"/>
      <c r="F12" s="124"/>
      <c r="G12" s="126">
        <f t="shared" ca="1" si="2"/>
        <v>45975.591834722225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45975.591834722225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45975.591834722225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45975.591834722225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45975.591834722225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45975.591834722225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45975.591834722225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45975.591834722225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45975.591834722225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45975.591834722225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45975.591834722225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45975.591834722225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45975.591834722225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45975.591834722225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45975.591834722225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45975.591834722225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45975.591834722225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45975.591834722225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45975.591834722225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45975.591834722225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45975.591834722225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45975.591834722225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45975.591834722225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45975.591834722225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45975.591834722225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45975.591834722225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45975.591834722225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45975.591834722225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45975.591834722225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45975.591834722225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45975.591834722225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45975.591834722225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45975.591834722225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45975.591834722225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45975.591834722225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45975.591834722225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45975.591834722225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45975.591834722225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45975.591834722225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45975.591834722225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45975.591834722225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45975.591834722225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45975.591834722225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45975.591834722225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45975.591834722225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45975.591834722225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45975.591834722225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45975.591834722225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45975.591834722225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45975.591834722225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45975.591834722225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45975.591834722225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45975.591834722225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45975.591834722225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45975.591834722225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45975.591834722225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45975.591834722225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45975.591834722225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45975.591834722225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45975.591834722225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45975.591834722225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45975.591834722225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45975.591834722225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45975.591834722225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45975.591834722225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45975.591834722225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45975.591834722225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45975.591834722225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45975.591834722225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45975.591834722225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45975.591834722225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45975.591834722225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45975.591834722225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45975.591834722225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45975.591834722225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45975.591834722225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45975.591834722225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45975.591834722225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45975.591834722225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45975.591834722225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45975.591834722225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45975.591834722225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45975.591834722225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45975.591834722225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45975.591834722225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45975.591834722225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45975.591834722225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45975.591834722225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45975.591834722225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45975.591834722225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45975.591834722225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45975.591834722225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45975.591834722225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45975.591834722225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45975.591834722225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45975.591834722225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45975.591834722225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45975.591834722225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45975.591834722225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45975.591834722225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45975.591834722225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45975.591834722225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45975.591834722225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45975.591834722225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45975.591834722225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45975.591834722225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45975.591834722225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45975.591834722225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45975.591834722225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45975.591834722225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45975.591834722225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45975.591834722225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45975.591834722225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45975.591834722225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45975.591834722225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45975.591834722225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45975.591834722225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45975.591834722225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45975.591834722225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45975.591834722225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45975.591834722225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45975.591834722225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45975.591834722225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45975.591834722225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45975.591834722225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45975.591834722225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45975.591834722225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45975.591834722225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45975.591834722225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45975.591834722225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45975.591834722225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45975.591834722225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45975.591834722225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45975.591834722225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45975.591834722225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45975.591834722225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45975.591834722225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45975.591834722225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45975.591834722225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45975.591834722225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45975.591834722225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45975.591834722225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45975.591834722225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45975.591834722225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45975.591834722225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45975.591834722225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45975.591834722225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45975.591834722225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45975.591834722225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45975.591834722225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45975.591834722225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45975.591834722225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45975.591834722225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45975.591834722225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45975.591834722225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45975.591834722225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45975.591834722225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45975.591834722225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45975.591834722225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45975.591834722225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45975.591834722225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45975.591834722225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45975.591834722225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45975.591834722225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45975.591834722225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45975.591834722225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45975.591834722225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45975.591834722225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45975.591834722225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45975.591834722225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45975.591834722225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45975.591834722225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45975.591834722225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45975.591834722225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45975.591834722225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45975.591834722225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45975.591834722225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45975.591834722225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45975.591834722225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45975.591834722225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45975.591834722225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45975.591834722225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45975.591834722225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45975.591834722225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45975.591834722225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45975.591834722225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45975.591834722225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45975.591834722225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45975.591834722225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45975.591834722225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45975.591834722225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45975.591834722225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45975.591834722225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45975.591834722225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45975.591834722225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45975.591834722225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45975.591834722225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45975.591834722225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45975.591834722225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45975.591834722225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45975.591834722225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45975.591834722225</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35357</v>
      </c>
      <c r="E2" s="124" t="s">
        <v>39124</v>
      </c>
      <c r="F2" s="157">
        <v>45975.140439814815</v>
      </c>
      <c r="G2" s="75">
        <f ca="1">IFERROR(NOW()-F2,"-")</f>
        <v>0.45139490740984911</v>
      </c>
      <c r="H2" s="143">
        <v>45975.150659722225</v>
      </c>
      <c r="I2" s="141" t="str">
        <f>IFERROR(VLOOKUP(D2,DB!A:F,6,0),"")</f>
        <v>SCECO</v>
      </c>
      <c r="J2" s="141" t="str">
        <f>IFERROR(VLOOKUP(D2,DB!A:G,7,0),"")</f>
        <v>Dead</v>
      </c>
      <c r="K2" s="144" t="s">
        <v>39125</v>
      </c>
      <c r="L2" s="145" t="str">
        <f>IFERROR(VLOOKUP(D2,DB!A:I,9,0),"")</f>
        <v>Latis</v>
      </c>
    </row>
    <row r="3" spans="1:16382" ht="31.5" customHeight="1">
      <c r="A3" s="140" t="s">
        <v>39126</v>
      </c>
      <c r="B3" s="141" t="str">
        <f>IFERROR(VLOOKUP(D3,DB!A:K,11,0),"")</f>
        <v>R6</v>
      </c>
      <c r="C3" s="142">
        <v>2</v>
      </c>
      <c r="D3" s="141" t="s">
        <v>38989</v>
      </c>
      <c r="E3" s="124" t="s">
        <v>39021</v>
      </c>
      <c r="F3" s="143">
        <v>45975.465208333335</v>
      </c>
      <c r="G3" s="105">
        <f t="shared" ref="G3:G35" ca="1" si="0">IFERROR(NOW()-F3,"-")</f>
        <v>0.12662638889014488</v>
      </c>
      <c r="H3" s="143">
        <v>45975.406701388885</v>
      </c>
      <c r="I3" s="141" t="str">
        <f>IFERROR(VLOOKUP(D3,DB!A:F,6,0),"")</f>
        <v>Generator-SG</v>
      </c>
      <c r="J3" s="141" t="str">
        <f>IFERROR(VLOOKUP(D3,DB!A:G,7,0),"")</f>
        <v>Vandalized</v>
      </c>
      <c r="K3" s="144" t="s">
        <v>39127</v>
      </c>
      <c r="L3" s="145" t="str">
        <f>IFERROR(VLOOKUP(D3,DB!A:I,9,0),"")</f>
        <v>Latis</v>
      </c>
    </row>
    <row r="4" spans="1:16382" ht="31.5" customHeight="1">
      <c r="A4" s="140" t="s">
        <v>39128</v>
      </c>
      <c r="B4" s="141" t="str">
        <f>IFERROR(VLOOKUP(D4,DB!A:K,11,0),"")</f>
        <v>R6</v>
      </c>
      <c r="C4" s="142">
        <v>2</v>
      </c>
      <c r="D4" s="141" t="s">
        <v>39129</v>
      </c>
      <c r="E4" s="124" t="s">
        <v>39021</v>
      </c>
      <c r="F4" s="143">
        <v>45975.509363425925</v>
      </c>
      <c r="G4" s="105">
        <f t="shared" ca="1" si="0"/>
        <v>8.2471296300354879E-2</v>
      </c>
      <c r="H4" s="143">
        <v>45975.502824074072</v>
      </c>
      <c r="I4" s="141" t="str">
        <f>IFERROR(VLOOKUP(D4,DB!A:F,6,0),"")</f>
        <v>SCECO</v>
      </c>
      <c r="J4" s="141" t="str">
        <f>IFERROR(VLOOKUP(D4,DB!A:G,7,0),"")</f>
        <v>Vandalized</v>
      </c>
      <c r="K4" s="144" t="s">
        <v>39130</v>
      </c>
      <c r="L4" s="145" t="str">
        <f>IFERROR(VLOOKUP(D4,DB!A:I,9,0),"")</f>
        <v>Latis</v>
      </c>
    </row>
    <row r="5" spans="1:16382" ht="31.5" customHeight="1">
      <c r="A5" s="140" t="s">
        <v>39131</v>
      </c>
      <c r="B5" s="141" t="str">
        <f>IFERROR(VLOOKUP(D5,DB!A:K,11,0),"")</f>
        <v>R6</v>
      </c>
      <c r="C5" s="142">
        <v>5</v>
      </c>
      <c r="D5" s="141" t="s">
        <v>31415</v>
      </c>
      <c r="E5" s="124" t="s">
        <v>39021</v>
      </c>
      <c r="F5" s="143">
        <v>45975.57099537037</v>
      </c>
      <c r="G5" s="105">
        <f t="shared" ca="1" si="0"/>
        <v>2.0839351855101995E-2</v>
      </c>
      <c r="H5" s="143">
        <v>45975.551261574074</v>
      </c>
      <c r="I5" s="141" t="str">
        <f>IFERROR(VLOOKUP(D5,DB!A:F,6,0),"")</f>
        <v>SCECO</v>
      </c>
      <c r="J5" s="141" t="str">
        <f>IFERROR(VLOOKUP(D5,DB!A:G,7,0),"")</f>
        <v>Dead</v>
      </c>
      <c r="K5" s="144" t="s">
        <v>39132</v>
      </c>
      <c r="L5" s="145" t="str">
        <f>IFERROR(VLOOKUP(D5,DB!A:I,9,0),"")</f>
        <v>Latis</v>
      </c>
    </row>
    <row r="6" spans="1:16382" ht="31.5" customHeight="1">
      <c r="A6" s="140"/>
      <c r="B6" s="141" t="str">
        <f>IFERROR(VLOOKUP(D6,DB!A:K,11,0),"")</f>
        <v>R6</v>
      </c>
      <c r="C6" s="142"/>
      <c r="D6" s="141" t="s">
        <v>38968</v>
      </c>
      <c r="E6" s="124"/>
      <c r="F6" s="143"/>
      <c r="G6" s="105">
        <f t="shared" ca="1" si="0"/>
        <v>45975.591834722225</v>
      </c>
      <c r="H6" s="143"/>
      <c r="I6" s="141" t="str">
        <f>IFERROR(VLOOKUP(D6,DB!A:F,6,0),"")</f>
        <v>Generator-SG</v>
      </c>
      <c r="J6" s="141" t="str">
        <f>IFERROR(VLOOKUP(D6,DB!A:G,7,0),"")</f>
        <v>Vandalized</v>
      </c>
      <c r="K6" s="144"/>
      <c r="L6" s="145" t="str">
        <f>IFERROR(VLOOKUP(D6,DB!A:I,9,0),"")</f>
        <v>Latis</v>
      </c>
    </row>
    <row r="7" spans="1:16382" ht="31.5" customHeight="1">
      <c r="A7" s="140"/>
      <c r="B7" s="141" t="str">
        <f>IFERROR(VLOOKUP(D7,DB!A:K,11,0),"")</f>
        <v/>
      </c>
      <c r="C7" s="142"/>
      <c r="D7" s="141"/>
      <c r="E7" s="124"/>
      <c r="F7" s="143"/>
      <c r="G7" s="105">
        <f t="shared" ca="1" si="0"/>
        <v>45975.591834722225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45975.591834722225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45975.591834722225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45975.591834722225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45975.591834722225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45975.591834722225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45975.591834722225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45975.591834722225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45975.591834722225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45975.591834722225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45975.591834722225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45975.591834722225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45975.591834722225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45975.591834722225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45975.591834722225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45975.591834722225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45975.591834722225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45975.591834722225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45975.591834722225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45975.591834722225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45975.591834722225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45975.591834722225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45975.591834722225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45975.591834722225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45975.591834722225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45975.591834722225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45975.591834722225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45975.591834722225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45975.591834722225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45975.591834722225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45975.591834722225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45975.591834722225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45975.591834722225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45975.591834722225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45975.591834722225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45975.591834722225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45975.591834722225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45975.591834722225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45975.591834722225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45975.591834722225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45975.591834722225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45975.591834722225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45975.591834722225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45975.591834722225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45975.591834722225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45975.591834722225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45975.591834722225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45975.591834722225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45975.591834722225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45975.591834722225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45975.591834722225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45975.591834722225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45975.591834722225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45975.591834722225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45975.591834722225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45975.591834722225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45975.591834722225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45975.591834722225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45975.591834722225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45975.591834722225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45975.591834722225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45975.591834722225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45975.591834722225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45975.591834722225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45975.591834722225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45975.591834722225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45975.591834722225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45975.591834722225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45975.591834722225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45975.591834722225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45975.591834722225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45975.591834722225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45975.591834722225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45975.591834722225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45975.591834722225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45975.591834722225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45975.591834722225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45975.591834722225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45975.591834722225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45975.591834722225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45975.591834722225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45975.591834722225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45975.591834722225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45975.591834722225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45975.591834722225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45975.591834722225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45975.591834722225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45975.591834722225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45975.591834722225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45975.591834722225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45975.591834722225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45975.591834722225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45975.591834722225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45975.591834722225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45975.591834722225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45975.591834722225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45975.591834722225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45975.591834722225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45975.591834722225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45975.591834722225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45975.591834722225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45975.591834722225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45975.591834722225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45975.591834722225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45975.591834722225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45975.591834722225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45975.591834722225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45975.591834722225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45975.591834722225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45975.591834722225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45975.591834722225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45975.591834722225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45975.591834722225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45975.591834722225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45975.591834722225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45975.591834722225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45975.591834722225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45975.591834722225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45975.591834722225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45975.591834722225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45975.591834722225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45975.591834722225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45975.591834722225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45975.591834722225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45975.591834722225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45975.591834722225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45975.591834722225</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2025-11-14T11:12:22Z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